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635"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<sst xmlns="http://schemas.openxmlformats.org/spreadsheetml/2006/main" count="3057" uniqueCount="531">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</sst>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7725" y="48498125"/>
              <a:ext cx="187325" cy="2092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7725" y="52022375"/>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51641375"/>
              <a:ext cx="187325" cy="460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43800" y="574675"/>
          <a:ext cx="7005638" cy="1401764"/>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50196750"/>
              <a:ext cx="187325"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25741313"/>
              <a:ext cx="187325" cy="5525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29940250"/>
              <a:ext cx="187325" cy="5525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33075563"/>
              <a:ext cx="187325" cy="5144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37234813"/>
              <a:ext cx="187325" cy="5525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40917813"/>
              <a:ext cx="187325" cy="5525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43394313"/>
              <a:ext cx="187325" cy="5525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7" sqref="D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465</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528</v>
      </c>
      <c r="E8" s="32" t="s">
        <v>198</v>
      </c>
    </row>
    <row r="9" spans="1:5" ht="60" customHeight="1">
      <c r="A9" s="31" t="s">
        <v>199</v>
      </c>
      <c r="B9" s="30" t="s">
        <v>334</v>
      </c>
      <c r="C9" s="148" t="s">
        <v>11</v>
      </c>
      <c r="D9" s="45" t="s">
        <v>527</v>
      </c>
      <c r="E9" s="32" t="s">
        <v>198</v>
      </c>
    </row>
    <row r="10" spans="1:5" ht="72" customHeight="1">
      <c r="A10" s="31" t="s">
        <v>462</v>
      </c>
      <c r="B10" s="30" t="s">
        <v>334</v>
      </c>
      <c r="C10" s="148" t="s">
        <v>11</v>
      </c>
      <c r="D10" s="45" t="s">
        <v>529</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466</v>
      </c>
      <c r="B27" s="808"/>
      <c r="C27" s="808"/>
      <c r="D27" s="808"/>
      <c r="E27" s="808"/>
      <c r="F27" s="808"/>
    </row>
    <row r="28" spans="1:6" s="39" customFormat="1" ht="9" customHeight="1">
      <c r="A28" s="557"/>
      <c r="B28" s="557"/>
      <c r="C28" s="557"/>
      <c r="D28" s="557"/>
      <c r="F28" s="556"/>
    </row>
    <row r="29" spans="1:6" ht="17.25" customHeight="1">
      <c r="A29" s="37" t="s">
        <v>463</v>
      </c>
      <c r="B29" s="36"/>
    </row>
    <row r="30" spans="1:6" s="151" customFormat="1" ht="17.25" customHeight="1">
      <c r="A30" s="808" t="s">
        <v>467</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70" zoomScaleNormal="100" zoomScaleSheetLayoutView="70" workbookViewId="0">
      <selection activeCell="Z54" sqref="Z54"/>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20" t="s">
        <v>526</v>
      </c>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t="s">
        <v>505</v>
      </c>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44" t="s">
        <v>505</v>
      </c>
      <c r="N16" s="845"/>
      <c r="O16" s="845"/>
      <c r="P16" s="845"/>
      <c r="Q16" s="845"/>
      <c r="R16" s="845"/>
      <c r="S16" s="845"/>
      <c r="T16" s="845"/>
      <c r="U16" s="846"/>
      <c r="V16" s="846"/>
      <c r="W16" s="847"/>
      <c r="X16" s="848"/>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27" t="s">
        <v>105</v>
      </c>
      <c r="D18" s="827"/>
      <c r="E18" s="827"/>
      <c r="F18" s="827"/>
      <c r="G18" s="827"/>
      <c r="H18" s="827"/>
      <c r="I18" s="827"/>
      <c r="J18" s="827"/>
      <c r="K18" s="827"/>
      <c r="L18" s="828"/>
      <c r="M18" s="844" t="s">
        <v>506</v>
      </c>
      <c r="N18" s="845"/>
      <c r="O18" s="845"/>
      <c r="P18" s="845"/>
      <c r="Q18" s="845"/>
      <c r="R18" s="845"/>
      <c r="S18" s="845"/>
      <c r="T18" s="845"/>
      <c r="U18" s="849"/>
      <c r="V18" s="849"/>
      <c r="W18" s="850"/>
      <c r="X18" s="851"/>
      <c r="Y18" s="151"/>
      <c r="Z18" s="151"/>
      <c r="AA18" s="151"/>
    </row>
    <row r="19" spans="1:29" ht="20.100000000000001" customHeight="1">
      <c r="A19" s="151"/>
      <c r="B19" s="154"/>
      <c r="C19" s="827" t="s">
        <v>106</v>
      </c>
      <c r="D19" s="827"/>
      <c r="E19" s="827"/>
      <c r="F19" s="827"/>
      <c r="G19" s="827"/>
      <c r="H19" s="827"/>
      <c r="I19" s="827"/>
      <c r="J19" s="827"/>
      <c r="K19" s="827"/>
      <c r="L19" s="828"/>
      <c r="M19" s="844" t="s">
        <v>507</v>
      </c>
      <c r="N19" s="845"/>
      <c r="O19" s="845"/>
      <c r="P19" s="845"/>
      <c r="Q19" s="845"/>
      <c r="R19" s="845"/>
      <c r="S19" s="845"/>
      <c r="T19" s="845"/>
      <c r="U19" s="845"/>
      <c r="V19" s="845"/>
      <c r="W19" s="852"/>
      <c r="X19" s="853"/>
      <c r="Y19" s="151"/>
      <c r="Z19" s="151"/>
      <c r="AA19" s="151"/>
    </row>
    <row r="20" spans="1:29" ht="20.100000000000001" customHeight="1">
      <c r="A20" s="151"/>
      <c r="B20" s="153" t="s">
        <v>102</v>
      </c>
      <c r="C20" s="827" t="s">
        <v>95</v>
      </c>
      <c r="D20" s="827"/>
      <c r="E20" s="827"/>
      <c r="F20" s="827"/>
      <c r="G20" s="827"/>
      <c r="H20" s="827"/>
      <c r="I20" s="827"/>
      <c r="J20" s="827"/>
      <c r="K20" s="827"/>
      <c r="L20" s="828"/>
      <c r="M20" s="829" t="s">
        <v>508</v>
      </c>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9" t="s">
        <v>509</v>
      </c>
      <c r="N21" s="860"/>
      <c r="O21" s="860"/>
      <c r="P21" s="860"/>
      <c r="Q21" s="860"/>
      <c r="R21" s="860"/>
      <c r="S21" s="860"/>
      <c r="T21" s="860"/>
      <c r="U21" s="860"/>
      <c r="V21" s="860"/>
      <c r="W21" s="861"/>
      <c r="X21" s="862"/>
      <c r="Y21" s="151"/>
      <c r="Z21" s="151"/>
      <c r="AA21" s="151"/>
    </row>
    <row r="22" spans="1:29" ht="20.100000000000001" customHeight="1">
      <c r="A22" s="151"/>
      <c r="B22" s="818" t="s">
        <v>149</v>
      </c>
      <c r="C22" s="827" t="s">
        <v>9</v>
      </c>
      <c r="D22" s="827"/>
      <c r="E22" s="827"/>
      <c r="F22" s="827"/>
      <c r="G22" s="827"/>
      <c r="H22" s="827"/>
      <c r="I22" s="827"/>
      <c r="J22" s="827"/>
      <c r="K22" s="827"/>
      <c r="L22" s="828"/>
      <c r="M22" s="829" t="s">
        <v>510</v>
      </c>
      <c r="N22" s="830"/>
      <c r="O22" s="830"/>
      <c r="P22" s="830"/>
      <c r="Q22" s="830"/>
      <c r="R22" s="830"/>
      <c r="S22" s="830"/>
      <c r="T22" s="830"/>
      <c r="U22" s="830"/>
      <c r="V22" s="830"/>
      <c r="W22" s="831"/>
      <c r="X22" s="832"/>
      <c r="Y22" s="151"/>
      <c r="Z22" s="151"/>
      <c r="AA22" s="151"/>
    </row>
    <row r="23" spans="1:29" ht="20.100000000000001" customHeight="1">
      <c r="A23" s="151"/>
      <c r="B23" s="819"/>
      <c r="C23" s="858" t="s">
        <v>146</v>
      </c>
      <c r="D23" s="858"/>
      <c r="E23" s="858"/>
      <c r="F23" s="858"/>
      <c r="G23" s="858"/>
      <c r="H23" s="858"/>
      <c r="I23" s="858"/>
      <c r="J23" s="858"/>
      <c r="K23" s="858"/>
      <c r="L23" s="858"/>
      <c r="M23" s="829" t="s">
        <v>511</v>
      </c>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4" t="s">
        <v>512</v>
      </c>
      <c r="N24" s="855"/>
      <c r="O24" s="855"/>
      <c r="P24" s="855"/>
      <c r="Q24" s="855"/>
      <c r="R24" s="855"/>
      <c r="S24" s="855"/>
      <c r="T24" s="855"/>
      <c r="U24" s="855"/>
      <c r="V24" s="855"/>
      <c r="W24" s="856"/>
      <c r="X24" s="857"/>
      <c r="Y24" s="151"/>
      <c r="Z24" s="151"/>
      <c r="AA24" s="151"/>
    </row>
    <row r="25" spans="1:29" ht="20.100000000000001" customHeight="1">
      <c r="A25" s="151"/>
      <c r="B25" s="161"/>
      <c r="C25" s="827" t="s">
        <v>1</v>
      </c>
      <c r="D25" s="827"/>
      <c r="E25" s="827"/>
      <c r="F25" s="827"/>
      <c r="G25" s="827"/>
      <c r="H25" s="827"/>
      <c r="I25" s="827"/>
      <c r="J25" s="827"/>
      <c r="K25" s="827"/>
      <c r="L25" s="828"/>
      <c r="M25" s="829" t="s">
        <v>513</v>
      </c>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t="s">
        <v>514</v>
      </c>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73" t="s">
        <v>405</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103</v>
      </c>
      <c r="C31" s="865" t="s">
        <v>104</v>
      </c>
      <c r="D31" s="865"/>
      <c r="E31" s="865"/>
      <c r="F31" s="865"/>
      <c r="G31" s="865"/>
      <c r="H31" s="865"/>
      <c r="I31" s="865"/>
      <c r="J31" s="865"/>
      <c r="K31" s="865"/>
      <c r="L31" s="866"/>
      <c r="M31" s="871" t="s">
        <v>108</v>
      </c>
      <c r="N31" s="865"/>
      <c r="O31" s="865"/>
      <c r="P31" s="865"/>
      <c r="Q31" s="866"/>
      <c r="R31" s="877" t="s">
        <v>182</v>
      </c>
      <c r="S31" s="878"/>
      <c r="T31" s="878"/>
      <c r="U31" s="878"/>
      <c r="V31" s="878"/>
      <c r="W31" s="879"/>
      <c r="X31" s="863" t="s">
        <v>109</v>
      </c>
      <c r="Y31" s="863" t="s">
        <v>110</v>
      </c>
      <c r="Z31" s="835" t="s">
        <v>321</v>
      </c>
      <c r="AA31" s="835" t="s">
        <v>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185</v>
      </c>
      <c r="S32" s="870"/>
      <c r="T32" s="870"/>
      <c r="U32" s="870"/>
      <c r="V32" s="870"/>
      <c r="W32" s="164" t="s">
        <v>186</v>
      </c>
      <c r="X32" s="876"/>
      <c r="Y32" s="876"/>
      <c r="Z32" s="836"/>
      <c r="AA32" s="836"/>
      <c r="AB32" s="874"/>
    </row>
    <row r="33" spans="1:28" ht="37.5" customHeight="1">
      <c r="A33" s="151"/>
      <c r="B33" s="152">
        <v>1</v>
      </c>
      <c r="C33" s="165">
        <v>1</v>
      </c>
      <c r="D33" s="166">
        <v>3</v>
      </c>
      <c r="E33" s="166">
        <v>3</v>
      </c>
      <c r="F33" s="166">
        <v>4</v>
      </c>
      <c r="G33" s="166">
        <v>5</v>
      </c>
      <c r="H33" s="166">
        <v>6</v>
      </c>
      <c r="I33" s="166">
        <v>7</v>
      </c>
      <c r="J33" s="166">
        <v>8</v>
      </c>
      <c r="K33" s="166">
        <v>9</v>
      </c>
      <c r="L33" s="167">
        <v>0</v>
      </c>
      <c r="M33" s="837" t="s">
        <v>484</v>
      </c>
      <c r="N33" s="838"/>
      <c r="O33" s="838"/>
      <c r="P33" s="838"/>
      <c r="Q33" s="839"/>
      <c r="R33" s="837" t="s">
        <v>484</v>
      </c>
      <c r="S33" s="838"/>
      <c r="T33" s="838"/>
      <c r="U33" s="838"/>
      <c r="V33" s="839"/>
      <c r="W33" s="645" t="s">
        <v>490</v>
      </c>
      <c r="X33" s="168" t="s">
        <v>498</v>
      </c>
      <c r="Y33" s="168" t="s">
        <v>494</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15" t="s">
        <v>485</v>
      </c>
      <c r="N34" s="816"/>
      <c r="O34" s="816"/>
      <c r="P34" s="816"/>
      <c r="Q34" s="817"/>
      <c r="R34" s="815" t="s">
        <v>485</v>
      </c>
      <c r="S34" s="816"/>
      <c r="T34" s="816"/>
      <c r="U34" s="816"/>
      <c r="V34" s="817"/>
      <c r="W34" s="646" t="s">
        <v>491</v>
      </c>
      <c r="X34" s="173" t="s">
        <v>499</v>
      </c>
      <c r="Y34" s="173" t="s">
        <v>495</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15" t="s">
        <v>486</v>
      </c>
      <c r="N35" s="816"/>
      <c r="O35" s="816"/>
      <c r="P35" s="816"/>
      <c r="Q35" s="817"/>
      <c r="R35" s="815" t="s">
        <v>486</v>
      </c>
      <c r="S35" s="816"/>
      <c r="T35" s="816"/>
      <c r="U35" s="816"/>
      <c r="V35" s="817"/>
      <c r="W35" s="646" t="s">
        <v>492</v>
      </c>
      <c r="X35" s="173" t="s">
        <v>500</v>
      </c>
      <c r="Y35" s="173" t="s">
        <v>501</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15" t="s">
        <v>487</v>
      </c>
      <c r="N36" s="816"/>
      <c r="O36" s="816"/>
      <c r="P36" s="816"/>
      <c r="Q36" s="817"/>
      <c r="R36" s="815" t="s">
        <v>489</v>
      </c>
      <c r="S36" s="816"/>
      <c r="T36" s="816"/>
      <c r="U36" s="816"/>
      <c r="V36" s="817"/>
      <c r="W36" s="646" t="s">
        <v>487</v>
      </c>
      <c r="X36" s="173" t="s">
        <v>502</v>
      </c>
      <c r="Y36" s="173" t="s">
        <v>496</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15" t="s">
        <v>488</v>
      </c>
      <c r="N37" s="816"/>
      <c r="O37" s="816"/>
      <c r="P37" s="816"/>
      <c r="Q37" s="817"/>
      <c r="R37" s="815" t="s">
        <v>488</v>
      </c>
      <c r="S37" s="816"/>
      <c r="T37" s="816"/>
      <c r="U37" s="816"/>
      <c r="V37" s="817"/>
      <c r="W37" s="646" t="s">
        <v>493</v>
      </c>
      <c r="X37" s="173" t="s">
        <v>503</v>
      </c>
      <c r="Y37" s="173" t="s">
        <v>504</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15" t="s">
        <v>488</v>
      </c>
      <c r="N38" s="816"/>
      <c r="O38" s="816"/>
      <c r="P38" s="816"/>
      <c r="Q38" s="817"/>
      <c r="R38" s="815" t="s">
        <v>488</v>
      </c>
      <c r="S38" s="816"/>
      <c r="T38" s="816"/>
      <c r="U38" s="816"/>
      <c r="V38" s="817"/>
      <c r="W38" s="646" t="s">
        <v>493</v>
      </c>
      <c r="X38" s="173" t="s">
        <v>503</v>
      </c>
      <c r="Y38" s="173" t="s">
        <v>497</v>
      </c>
      <c r="Z38" s="724">
        <v>100000</v>
      </c>
      <c r="AA38" s="780">
        <v>10.68</v>
      </c>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tabSelected="1" view="pageBreakPreview" topLeftCell="J4" zoomScale="120" zoomScaleNormal="120" zoomScaleSheetLayoutView="120" workbookViewId="0">
      <selection activeCell="W218" sqref="W218"/>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67" t="s">
        <v>97</v>
      </c>
      <c r="Z1" s="967"/>
      <c r="AA1" s="967"/>
      <c r="AB1" s="967"/>
      <c r="AC1" s="967" t="str">
        <f>IF(基本情報入力シート!C11="","",基本情報入力シート!C11)</f>
        <v>○○○</v>
      </c>
      <c r="AD1" s="967"/>
      <c r="AE1" s="967"/>
      <c r="AF1" s="967"/>
      <c r="AG1" s="967"/>
      <c r="AH1" s="967"/>
      <c r="AI1" s="967"/>
      <c r="AJ1" s="96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14" t="s">
        <v>367</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115">
        <v>4</v>
      </c>
      <c r="W4" s="111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60" t="s">
        <v>142</v>
      </c>
      <c r="B8" s="961"/>
      <c r="C8" s="961"/>
      <c r="D8" s="961"/>
      <c r="E8" s="961"/>
      <c r="F8" s="962"/>
      <c r="G8" s="963" t="str">
        <f>IF(基本情報入力シート!M15="","",基本情報入力シート!M15)</f>
        <v>○○ケアサービス</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c r="A9" s="987" t="s">
        <v>141</v>
      </c>
      <c r="B9" s="988"/>
      <c r="C9" s="988"/>
      <c r="D9" s="988"/>
      <c r="E9" s="988"/>
      <c r="F9" s="989"/>
      <c r="G9" s="965" t="str">
        <f>IF(基本情報入力シート!M16="","",基本情報入力シート!M16)</f>
        <v>○○ケアサービス</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c r="A10" s="977" t="s">
        <v>145</v>
      </c>
      <c r="B10" s="978"/>
      <c r="C10" s="978"/>
      <c r="D10" s="978"/>
      <c r="E10" s="978"/>
      <c r="F10" s="979"/>
      <c r="G10" s="189" t="s">
        <v>8</v>
      </c>
      <c r="H10" s="990" t="str">
        <f>IF(基本情報入力シート!AC17="－","",基本情報入力シート!AC17)</f>
        <v>100－1234</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80"/>
      <c r="B11" s="981"/>
      <c r="C11" s="981"/>
      <c r="D11" s="981"/>
      <c r="E11" s="981"/>
      <c r="F11" s="982"/>
      <c r="G11" s="973" t="str">
        <f>IF(基本情報入力シート!M18="","",基本情報入力シート!M18)</f>
        <v>千代田区霞が関１－２－２</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c r="A12" s="980"/>
      <c r="B12" s="981"/>
      <c r="C12" s="981"/>
      <c r="D12" s="981"/>
      <c r="E12" s="981"/>
      <c r="F12" s="982"/>
      <c r="G12" s="976" t="str">
        <f>IF(基本情報入力シート!M19="","",基本情報入力シート!M19)</f>
        <v>○○ビル18Ｆ</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c r="A13" s="983" t="s">
        <v>142</v>
      </c>
      <c r="B13" s="984"/>
      <c r="C13" s="984"/>
      <c r="D13" s="984"/>
      <c r="E13" s="984"/>
      <c r="F13" s="985"/>
      <c r="G13" s="963" t="str">
        <f>IF(基本情報入力シート!M22="","",基本情報入力シート!M22)</f>
        <v>コウロウ　タロウ</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c r="A14" s="980" t="s">
        <v>140</v>
      </c>
      <c r="B14" s="981"/>
      <c r="C14" s="981"/>
      <c r="D14" s="981"/>
      <c r="E14" s="981"/>
      <c r="F14" s="982"/>
      <c r="G14" s="971" t="str">
        <f>IF(基本情報入力シート!M23="","",基本情報入力シート!M23)</f>
        <v>厚労　太郎</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c r="A15" s="968" t="s">
        <v>144</v>
      </c>
      <c r="B15" s="968"/>
      <c r="C15" s="968"/>
      <c r="D15" s="968"/>
      <c r="E15" s="968"/>
      <c r="F15" s="968"/>
      <c r="G15" s="986" t="s">
        <v>0</v>
      </c>
      <c r="H15" s="967"/>
      <c r="I15" s="967"/>
      <c r="J15" s="967"/>
      <c r="K15" s="969" t="str">
        <f>IF(基本情報入力シート!M24="","",基本情報入力シート!M24)</f>
        <v>03-3571-0000</v>
      </c>
      <c r="L15" s="969"/>
      <c r="M15" s="969"/>
      <c r="N15" s="969"/>
      <c r="O15" s="969"/>
      <c r="P15" s="967" t="s">
        <v>1</v>
      </c>
      <c r="Q15" s="967"/>
      <c r="R15" s="967"/>
      <c r="S15" s="967"/>
      <c r="T15" s="969" t="str">
        <f>IF(基本情報入力シート!M25="","",基本情報入力シート!M25)</f>
        <v>03-3591-9999</v>
      </c>
      <c r="U15" s="969"/>
      <c r="V15" s="969"/>
      <c r="W15" s="969"/>
      <c r="X15" s="969"/>
      <c r="Y15" s="967" t="s">
        <v>143</v>
      </c>
      <c r="Z15" s="967"/>
      <c r="AA15" s="967"/>
      <c r="AB15" s="967"/>
      <c r="AC15" s="970" t="str">
        <f>IF(基本情報入力シート!M26="","",基本情報入力シート!M26)</f>
        <v>aaa@aaa.aa.jp</v>
      </c>
      <c r="AD15" s="970"/>
      <c r="AE15" s="970"/>
      <c r="AF15" s="970"/>
      <c r="AG15" s="970"/>
      <c r="AH15" s="970"/>
      <c r="AI15" s="970"/>
      <c r="AJ15" s="97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457</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515</v>
      </c>
      <c r="C19" s="661" t="s">
        <v>362</v>
      </c>
      <c r="D19" s="199"/>
      <c r="E19" s="200"/>
      <c r="F19" s="200"/>
      <c r="G19" s="200"/>
      <c r="H19" s="200"/>
      <c r="I19" s="200"/>
      <c r="J19" s="200"/>
      <c r="K19" s="200"/>
      <c r="L19" s="769" t="s">
        <v>515</v>
      </c>
      <c r="M19" s="662" t="s">
        <v>361</v>
      </c>
      <c r="N19" s="201"/>
      <c r="O19" s="202"/>
      <c r="P19" s="203"/>
      <c r="Q19" s="203"/>
      <c r="R19" s="203"/>
      <c r="S19" s="203"/>
      <c r="T19" s="203"/>
      <c r="U19" s="203"/>
      <c r="V19" s="203"/>
      <c r="W19" s="770" t="s">
        <v>454</v>
      </c>
      <c r="X19" s="665" t="s">
        <v>363</v>
      </c>
      <c r="Y19" s="663"/>
      <c r="Z19" s="663"/>
      <c r="AA19" s="664"/>
      <c r="AB19" s="663"/>
      <c r="AC19" s="663"/>
      <c r="AD19" s="663"/>
      <c r="AE19" s="663"/>
      <c r="AF19" s="663"/>
      <c r="AG19" s="663"/>
      <c r="AH19" s="663"/>
      <c r="AI19" s="663"/>
      <c r="AJ19" s="663"/>
      <c r="AK19" s="681"/>
      <c r="AL19" s="679"/>
      <c r="AU19" s="52"/>
    </row>
    <row r="20" spans="1:47" ht="33.75" customHeight="1">
      <c r="A20" s="198"/>
      <c r="B20" s="922" t="s">
        <v>474</v>
      </c>
      <c r="C20" s="923"/>
      <c r="D20" s="923"/>
      <c r="E20" s="923"/>
      <c r="F20" s="923"/>
      <c r="G20" s="923"/>
      <c r="H20" s="923"/>
      <c r="I20" s="923"/>
      <c r="J20" s="923"/>
      <c r="K20" s="923"/>
      <c r="L20" s="922"/>
      <c r="M20" s="923"/>
      <c r="N20" s="923"/>
      <c r="O20" s="923"/>
      <c r="P20" s="923"/>
      <c r="Q20" s="923"/>
      <c r="R20" s="923"/>
      <c r="S20" s="923"/>
      <c r="T20" s="923"/>
      <c r="U20" s="923"/>
      <c r="V20" s="923"/>
      <c r="W20" s="922"/>
      <c r="X20" s="923"/>
      <c r="Y20" s="923"/>
      <c r="Z20" s="923"/>
      <c r="AA20" s="923"/>
      <c r="AB20" s="923"/>
      <c r="AC20" s="923"/>
      <c r="AD20" s="923"/>
      <c r="AE20" s="923"/>
      <c r="AF20" s="923"/>
      <c r="AG20" s="923"/>
      <c r="AH20" s="923"/>
      <c r="AI20" s="923"/>
      <c r="AJ20" s="923"/>
      <c r="AK20" s="92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9" t="s">
        <v>426</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46"/>
      <c r="B27" s="1147"/>
      <c r="C27" s="1147"/>
      <c r="D27" s="1147"/>
      <c r="E27" s="1147"/>
      <c r="F27" s="1147"/>
      <c r="G27" s="1147"/>
      <c r="H27" s="1147"/>
      <c r="I27" s="1147"/>
      <c r="J27" s="1147"/>
      <c r="K27" s="1147"/>
      <c r="L27" s="1147"/>
      <c r="M27" s="1147"/>
      <c r="N27" s="1147"/>
      <c r="O27" s="1148"/>
      <c r="P27" s="1087" t="s">
        <v>372</v>
      </c>
      <c r="Q27" s="1088"/>
      <c r="R27" s="1088"/>
      <c r="S27" s="1088"/>
      <c r="T27" s="1088"/>
      <c r="U27" s="1089"/>
      <c r="V27" s="727" t="str">
        <f>IF(P28="","",IF(P29="","",IF(P29&gt;P28,"○","☓")))</f>
        <v/>
      </c>
      <c r="W27" s="1090" t="s">
        <v>373</v>
      </c>
      <c r="X27" s="1088"/>
      <c r="Y27" s="1088"/>
      <c r="Z27" s="1088"/>
      <c r="AA27" s="1088"/>
      <c r="AB27" s="1089"/>
      <c r="AC27" s="727" t="str">
        <f>IF(W28="","",IF(W29="","",IF(W29&gt;W28,"○","☓")))</f>
        <v/>
      </c>
      <c r="AD27" s="1090" t="s">
        <v>365</v>
      </c>
      <c r="AE27" s="1088"/>
      <c r="AF27" s="1088"/>
      <c r="AG27" s="1088"/>
      <c r="AH27" s="1088"/>
      <c r="AI27" s="1089"/>
      <c r="AJ27" s="727" t="str">
        <f>IF(AD28="","",IF(AD29="","",IF(AD29&gt;AD28,"○","☓")))</f>
        <v>○</v>
      </c>
    </row>
    <row r="28" spans="1:47">
      <c r="A28" s="688" t="s">
        <v>10</v>
      </c>
      <c r="B28" s="1091" t="s">
        <v>369</v>
      </c>
      <c r="C28" s="1091"/>
      <c r="D28" s="1092">
        <f>IF(V4=0,"",V4)</f>
        <v>4</v>
      </c>
      <c r="E28" s="1092"/>
      <c r="F28" s="693" t="s">
        <v>371</v>
      </c>
      <c r="G28" s="695"/>
      <c r="H28" s="695"/>
      <c r="I28" s="695"/>
      <c r="J28" s="695"/>
      <c r="K28" s="695"/>
      <c r="L28" s="695"/>
      <c r="M28" s="695"/>
      <c r="N28" s="695"/>
      <c r="O28" s="696"/>
      <c r="P28" s="1093" t="str">
        <f>IF('別紙様式2-2 個表_処遇'!O5="","",'別紙様式2-2 個表_処遇'!O5)</f>
        <v/>
      </c>
      <c r="Q28" s="1094"/>
      <c r="R28" s="1094"/>
      <c r="S28" s="1094"/>
      <c r="T28" s="1094"/>
      <c r="U28" s="1094"/>
      <c r="V28" s="796" t="s">
        <v>2</v>
      </c>
      <c r="W28" s="1095" t="str">
        <f>IF('別紙様式2-3 個表_特定'!O5="","",'別紙様式2-3 個表_特定'!O5)</f>
        <v/>
      </c>
      <c r="X28" s="1096"/>
      <c r="Y28" s="1096"/>
      <c r="Z28" s="1096"/>
      <c r="AA28" s="1096"/>
      <c r="AB28" s="1096"/>
      <c r="AC28" s="796" t="s">
        <v>2</v>
      </c>
      <c r="AD28" s="1095">
        <f>IF('別紙様式2-4 個表_ベースアップ'!O5="","",'別紙様式2-4 個表_ベースアップ'!O5)</f>
        <v>4597200</v>
      </c>
      <c r="AE28" s="1096"/>
      <c r="AF28" s="1096"/>
      <c r="AG28" s="1096"/>
      <c r="AH28" s="1096"/>
      <c r="AI28" s="1096"/>
      <c r="AJ28" s="802" t="s">
        <v>2</v>
      </c>
      <c r="AL28" s="50"/>
    </row>
    <row r="29" spans="1:47" ht="22.5" customHeight="1">
      <c r="A29" s="685" t="s">
        <v>11</v>
      </c>
      <c r="B29" s="1166" t="s">
        <v>380</v>
      </c>
      <c r="C29" s="1167"/>
      <c r="D29" s="1167"/>
      <c r="E29" s="1167"/>
      <c r="F29" s="1167"/>
      <c r="G29" s="1167"/>
      <c r="H29" s="1167"/>
      <c r="I29" s="1167"/>
      <c r="J29" s="1167"/>
      <c r="K29" s="1167"/>
      <c r="L29" s="1167"/>
      <c r="M29" s="1167"/>
      <c r="N29" s="1167"/>
      <c r="O29" s="1168"/>
      <c r="P29" s="1169" t="str">
        <f>IFERROR(P30-P31,"")</f>
        <v/>
      </c>
      <c r="Q29" s="1170"/>
      <c r="R29" s="1170"/>
      <c r="S29" s="1170"/>
      <c r="T29" s="1170"/>
      <c r="U29" s="1170"/>
      <c r="V29" s="797" t="s">
        <v>2</v>
      </c>
      <c r="W29" s="1171" t="str">
        <f>IFERROR(W30-W31,"")</f>
        <v/>
      </c>
      <c r="X29" s="1172"/>
      <c r="Y29" s="1172"/>
      <c r="Z29" s="1172"/>
      <c r="AA29" s="1172"/>
      <c r="AB29" s="1172"/>
      <c r="AC29" s="797" t="s">
        <v>2</v>
      </c>
      <c r="AD29" s="1171">
        <f>IFERROR(AD30-AD31,"")</f>
        <v>4598000</v>
      </c>
      <c r="AE29" s="1172"/>
      <c r="AF29" s="1172"/>
      <c r="AG29" s="1172"/>
      <c r="AH29" s="1172"/>
      <c r="AI29" s="1172"/>
      <c r="AJ29" s="803" t="s">
        <v>2</v>
      </c>
    </row>
    <row r="30" spans="1:47" ht="22.5" customHeight="1">
      <c r="A30" s="686"/>
      <c r="B30" s="1173" t="s">
        <v>416</v>
      </c>
      <c r="C30" s="1174"/>
      <c r="D30" s="1174"/>
      <c r="E30" s="1174"/>
      <c r="F30" s="1174"/>
      <c r="G30" s="1174"/>
      <c r="H30" s="1174"/>
      <c r="I30" s="1174"/>
      <c r="J30" s="1174"/>
      <c r="K30" s="1174"/>
      <c r="L30" s="1174"/>
      <c r="M30" s="1174"/>
      <c r="N30" s="1174"/>
      <c r="O30" s="1175"/>
      <c r="P30" s="1176"/>
      <c r="Q30" s="1177"/>
      <c r="R30" s="1177"/>
      <c r="S30" s="1177"/>
      <c r="T30" s="1177"/>
      <c r="U30" s="1177"/>
      <c r="V30" s="798" t="s">
        <v>2</v>
      </c>
      <c r="W30" s="1178"/>
      <c r="X30" s="1179"/>
      <c r="Y30" s="1179"/>
      <c r="Z30" s="1179"/>
      <c r="AA30" s="1179"/>
      <c r="AB30" s="1179"/>
      <c r="AC30" s="798" t="s">
        <v>2</v>
      </c>
      <c r="AD30" s="1180">
        <v>207408000</v>
      </c>
      <c r="AE30" s="1181"/>
      <c r="AF30" s="1181"/>
      <c r="AG30" s="1181"/>
      <c r="AH30" s="1181"/>
      <c r="AI30" s="1181"/>
      <c r="AJ30" s="804" t="s">
        <v>2</v>
      </c>
    </row>
    <row r="31" spans="1:47" ht="33.75" customHeight="1">
      <c r="A31" s="686"/>
      <c r="B31" s="1173" t="s">
        <v>389</v>
      </c>
      <c r="C31" s="1182"/>
      <c r="D31" s="1182"/>
      <c r="E31" s="1182"/>
      <c r="F31" s="1182"/>
      <c r="G31" s="1182"/>
      <c r="H31" s="1182"/>
      <c r="I31" s="1182"/>
      <c r="J31" s="1182"/>
      <c r="K31" s="1182"/>
      <c r="L31" s="1182"/>
      <c r="M31" s="1182"/>
      <c r="N31" s="1182"/>
      <c r="O31" s="1183"/>
      <c r="P31" s="1093" t="str">
        <f>IF((P32-P33-P34-P35-P36)=0,"",(P32-P33-P34-P35-P36))</f>
        <v/>
      </c>
      <c r="Q31" s="1094"/>
      <c r="R31" s="1094"/>
      <c r="S31" s="1094"/>
      <c r="T31" s="1094"/>
      <c r="U31" s="1094"/>
      <c r="V31" s="799" t="s">
        <v>2</v>
      </c>
      <c r="W31" s="1095" t="str">
        <f>IF((W32-W33-W34-W35-W36)=0,"",(W32-W33-W34-W35-W36))</f>
        <v/>
      </c>
      <c r="X31" s="1096"/>
      <c r="Y31" s="1096"/>
      <c r="Z31" s="1096"/>
      <c r="AA31" s="1096"/>
      <c r="AB31" s="1096"/>
      <c r="AC31" s="799" t="s">
        <v>2</v>
      </c>
      <c r="AD31" s="1095">
        <f>IF((AD32-AD33-AD34-AD35-AD36)=0,"",(AD32-AD33-AD34-AD35-AD36))</f>
        <v>202810000</v>
      </c>
      <c r="AE31" s="1096"/>
      <c r="AF31" s="1096"/>
      <c r="AG31" s="1096"/>
      <c r="AH31" s="1096"/>
      <c r="AI31" s="1096"/>
      <c r="AJ31" s="805" t="s">
        <v>2</v>
      </c>
    </row>
    <row r="32" spans="1:47" ht="15" customHeight="1">
      <c r="A32" s="686"/>
      <c r="B32" s="1184"/>
      <c r="C32" s="702" t="s">
        <v>366</v>
      </c>
      <c r="D32" s="703"/>
      <c r="E32" s="703"/>
      <c r="F32" s="703"/>
      <c r="G32" s="703"/>
      <c r="H32" s="703"/>
      <c r="I32" s="703"/>
      <c r="J32" s="703"/>
      <c r="K32" s="703"/>
      <c r="L32" s="703"/>
      <c r="M32" s="703"/>
      <c r="N32" s="703"/>
      <c r="O32" s="701"/>
      <c r="P32" s="1186"/>
      <c r="Q32" s="1187"/>
      <c r="R32" s="1187"/>
      <c r="S32" s="1187"/>
      <c r="T32" s="1187"/>
      <c r="U32" s="1187"/>
      <c r="V32" s="800" t="s">
        <v>2</v>
      </c>
      <c r="W32" s="1188"/>
      <c r="X32" s="1189"/>
      <c r="Y32" s="1189"/>
      <c r="Z32" s="1189"/>
      <c r="AA32" s="1189"/>
      <c r="AB32" s="1189"/>
      <c r="AC32" s="800" t="s">
        <v>2</v>
      </c>
      <c r="AD32" s="1190">
        <v>231258000</v>
      </c>
      <c r="AE32" s="1191"/>
      <c r="AF32" s="1191"/>
      <c r="AG32" s="1191"/>
      <c r="AH32" s="1191"/>
      <c r="AI32" s="1191"/>
      <c r="AJ32" s="806" t="s">
        <v>2</v>
      </c>
      <c r="AL32" s="50"/>
    </row>
    <row r="33" spans="1:38" ht="15" customHeight="1">
      <c r="A33" s="686"/>
      <c r="B33" s="1184"/>
      <c r="C33" s="697" t="s">
        <v>377</v>
      </c>
      <c r="D33" s="698"/>
      <c r="E33" s="698"/>
      <c r="F33" s="698"/>
      <c r="G33" s="698"/>
      <c r="H33" s="698"/>
      <c r="I33" s="698"/>
      <c r="J33" s="698"/>
      <c r="K33" s="698"/>
      <c r="L33" s="698"/>
      <c r="M33" s="698"/>
      <c r="N33" s="698"/>
      <c r="O33" s="699"/>
      <c r="P33" s="1186"/>
      <c r="Q33" s="1187"/>
      <c r="R33" s="1187"/>
      <c r="S33" s="1187"/>
      <c r="T33" s="1187"/>
      <c r="U33" s="1187"/>
      <c r="V33" s="800" t="s">
        <v>2</v>
      </c>
      <c r="W33" s="1188"/>
      <c r="X33" s="1189"/>
      <c r="Y33" s="1189"/>
      <c r="Z33" s="1189"/>
      <c r="AA33" s="1189"/>
      <c r="AB33" s="1189"/>
      <c r="AC33" s="800" t="s">
        <v>2</v>
      </c>
      <c r="AD33" s="1190">
        <v>19666000</v>
      </c>
      <c r="AE33" s="1191"/>
      <c r="AF33" s="1191"/>
      <c r="AG33" s="1191"/>
      <c r="AH33" s="1191"/>
      <c r="AI33" s="1191"/>
      <c r="AJ33" s="806" t="s">
        <v>2</v>
      </c>
      <c r="AL33" s="50"/>
    </row>
    <row r="34" spans="1:38" ht="15" customHeight="1">
      <c r="A34" s="686"/>
      <c r="B34" s="1184"/>
      <c r="C34" s="702" t="s">
        <v>379</v>
      </c>
      <c r="D34" s="703"/>
      <c r="E34" s="703"/>
      <c r="F34" s="703"/>
      <c r="G34" s="703"/>
      <c r="H34" s="703"/>
      <c r="I34" s="703"/>
      <c r="J34" s="703"/>
      <c r="K34" s="703"/>
      <c r="L34" s="703"/>
      <c r="M34" s="703"/>
      <c r="N34" s="703"/>
      <c r="O34" s="701"/>
      <c r="P34" s="1186"/>
      <c r="Q34" s="1187"/>
      <c r="R34" s="1187"/>
      <c r="S34" s="1187"/>
      <c r="T34" s="1187"/>
      <c r="U34" s="1187"/>
      <c r="V34" s="800" t="s">
        <v>2</v>
      </c>
      <c r="W34" s="1188"/>
      <c r="X34" s="1189"/>
      <c r="Y34" s="1189"/>
      <c r="Z34" s="1189"/>
      <c r="AA34" s="1189"/>
      <c r="AB34" s="1189"/>
      <c r="AC34" s="800" t="s">
        <v>2</v>
      </c>
      <c r="AD34" s="1190">
        <v>8782000</v>
      </c>
      <c r="AE34" s="1191"/>
      <c r="AF34" s="1191"/>
      <c r="AG34" s="1191"/>
      <c r="AH34" s="1191"/>
      <c r="AI34" s="1191"/>
      <c r="AJ34" s="806" t="s">
        <v>2</v>
      </c>
      <c r="AL34" s="50"/>
    </row>
    <row r="35" spans="1:38" ht="22.5" customHeight="1">
      <c r="A35" s="686"/>
      <c r="B35" s="1184"/>
      <c r="C35" s="1192" t="s">
        <v>378</v>
      </c>
      <c r="D35" s="1193"/>
      <c r="E35" s="1193"/>
      <c r="F35" s="1193"/>
      <c r="G35" s="1193"/>
      <c r="H35" s="1193"/>
      <c r="I35" s="1193"/>
      <c r="J35" s="1193"/>
      <c r="K35" s="1193"/>
      <c r="L35" s="1193"/>
      <c r="M35" s="1193"/>
      <c r="N35" s="1193"/>
      <c r="O35" s="1194"/>
      <c r="P35" s="1186"/>
      <c r="Q35" s="1187"/>
      <c r="R35" s="1187"/>
      <c r="S35" s="1187"/>
      <c r="T35" s="1187"/>
      <c r="U35" s="1187"/>
      <c r="V35" s="800" t="s">
        <v>2</v>
      </c>
      <c r="W35" s="1188"/>
      <c r="X35" s="1189"/>
      <c r="Y35" s="1189"/>
      <c r="Z35" s="1189"/>
      <c r="AA35" s="1189"/>
      <c r="AB35" s="1189"/>
      <c r="AC35" s="800" t="s">
        <v>2</v>
      </c>
      <c r="AD35" s="1190">
        <v>0</v>
      </c>
      <c r="AE35" s="1191"/>
      <c r="AF35" s="1191"/>
      <c r="AG35" s="1191"/>
      <c r="AH35" s="1191"/>
      <c r="AI35" s="1191"/>
      <c r="AJ35" s="806" t="s">
        <v>2</v>
      </c>
      <c r="AL35" s="50"/>
    </row>
    <row r="36" spans="1:38" ht="24.75" customHeight="1">
      <c r="A36" s="687"/>
      <c r="B36" s="1185"/>
      <c r="C36" s="1195" t="s">
        <v>370</v>
      </c>
      <c r="D36" s="1196"/>
      <c r="E36" s="1196"/>
      <c r="F36" s="1196"/>
      <c r="G36" s="1196"/>
      <c r="H36" s="1196"/>
      <c r="I36" s="1196"/>
      <c r="J36" s="1196"/>
      <c r="K36" s="1196"/>
      <c r="L36" s="1196"/>
      <c r="M36" s="1197"/>
      <c r="N36" s="1197"/>
      <c r="O36" s="1198"/>
      <c r="P36" s="1199"/>
      <c r="Q36" s="1200"/>
      <c r="R36" s="1200"/>
      <c r="S36" s="1200"/>
      <c r="T36" s="1200"/>
      <c r="U36" s="1200"/>
      <c r="V36" s="801" t="s">
        <v>2</v>
      </c>
      <c r="W36" s="1201"/>
      <c r="X36" s="1202"/>
      <c r="Y36" s="1202"/>
      <c r="Z36" s="1202"/>
      <c r="AA36" s="1202"/>
      <c r="AB36" s="1202"/>
      <c r="AC36" s="801" t="s">
        <v>2</v>
      </c>
      <c r="AD36" s="1203">
        <v>0</v>
      </c>
      <c r="AE36" s="1204"/>
      <c r="AF36" s="1204"/>
      <c r="AG36" s="1204"/>
      <c r="AH36" s="1204"/>
      <c r="AI36" s="120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1205" t="s">
        <v>390</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c r="A40" s="683" t="s">
        <v>91</v>
      </c>
      <c r="B40" s="1205" t="s">
        <v>475</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c r="A41" s="683" t="s">
        <v>91</v>
      </c>
      <c r="B41" s="1205" t="s">
        <v>482</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c r="A42" s="683" t="s">
        <v>91</v>
      </c>
      <c r="B42" s="1205" t="s">
        <v>438</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c r="A43" s="683" t="s">
        <v>91</v>
      </c>
      <c r="B43" s="1205" t="s">
        <v>391</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c r="A44" s="683" t="s">
        <v>91</v>
      </c>
      <c r="B44" s="1129" t="s">
        <v>441</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c r="A45" s="683" t="s">
        <v>91</v>
      </c>
      <c r="B45" s="1205" t="s">
        <v>481</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29" t="s">
        <v>480</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c r="A48" s="683" t="s">
        <v>91</v>
      </c>
      <c r="B48" s="1205" t="s">
        <v>437</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51" t="s">
        <v>476</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52" t="s">
        <v>419</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383</v>
      </c>
      <c r="AC53" s="952"/>
      <c r="AD53" s="952"/>
      <c r="AE53" s="952"/>
      <c r="AF53" s="952"/>
      <c r="AG53" s="952"/>
      <c r="AH53" s="952"/>
      <c r="AI53" s="952"/>
      <c r="AJ53" s="952"/>
      <c r="AK53" s="952"/>
      <c r="AL53" s="47"/>
      <c r="AU53" s="52"/>
    </row>
    <row r="54" spans="1:47" ht="17.25" customHeight="1" thickBot="1">
      <c r="A54" s="952" t="s">
        <v>418</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382</v>
      </c>
      <c r="AC54" s="952"/>
      <c r="AD54" s="952"/>
      <c r="AE54" s="952"/>
      <c r="AF54" s="952"/>
      <c r="AG54" s="952"/>
      <c r="AH54" s="952"/>
      <c r="AI54" s="952"/>
      <c r="AJ54" s="952"/>
      <c r="AK54" s="952"/>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1207"/>
      <c r="R55" s="1207"/>
      <c r="S55" s="214" t="s">
        <v>12</v>
      </c>
      <c r="T55" s="1207"/>
      <c r="U55" s="1207"/>
      <c r="V55" s="214" t="s">
        <v>13</v>
      </c>
      <c r="W55" s="950" t="s">
        <v>14</v>
      </c>
      <c r="X55" s="950"/>
      <c r="Y55" s="214" t="s">
        <v>33</v>
      </c>
      <c r="Z55" s="214"/>
      <c r="AA55" s="1207"/>
      <c r="AB55" s="1207"/>
      <c r="AC55" s="214" t="s">
        <v>12</v>
      </c>
      <c r="AD55" s="1207"/>
      <c r="AE55" s="1207"/>
      <c r="AF55" s="214" t="s">
        <v>13</v>
      </c>
      <c r="AG55" s="214" t="s">
        <v>162</v>
      </c>
      <c r="AH55" s="214" t="str">
        <f>IF(Q55&gt;=1,(AA55*12+AD55)-(Q55*12+T55)+1,"")</f>
        <v/>
      </c>
      <c r="AI55" s="950" t="s">
        <v>163</v>
      </c>
      <c r="AJ55" s="95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8" t="s">
        <v>470</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420</v>
      </c>
      <c r="AC59" s="952"/>
      <c r="AD59" s="952"/>
      <c r="AE59" s="952"/>
      <c r="AF59" s="952"/>
      <c r="AG59" s="952"/>
      <c r="AH59" s="952"/>
      <c r="AI59" s="952"/>
      <c r="AJ59" s="952"/>
      <c r="AK59" s="952"/>
      <c r="AL59" s="47"/>
      <c r="AU59" s="52"/>
    </row>
    <row r="60" spans="1:47" ht="17.25" customHeight="1">
      <c r="A60" s="952" t="s">
        <v>422</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384</v>
      </c>
      <c r="AC60" s="952"/>
      <c r="AD60" s="952"/>
      <c r="AE60" s="952"/>
      <c r="AF60" s="952"/>
      <c r="AG60" s="952"/>
      <c r="AH60" s="952"/>
      <c r="AI60" s="952"/>
      <c r="AJ60" s="952"/>
      <c r="AK60" s="952"/>
      <c r="AL60" s="47"/>
      <c r="AU60" s="52"/>
    </row>
    <row r="61" spans="1:47" ht="27.75" customHeight="1">
      <c r="A61" s="1208" t="s">
        <v>423</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421</v>
      </c>
      <c r="AC61" s="952"/>
      <c r="AD61" s="952"/>
      <c r="AE61" s="952"/>
      <c r="AF61" s="952"/>
      <c r="AG61" s="952"/>
      <c r="AH61" s="952"/>
      <c r="AI61" s="952"/>
      <c r="AJ61" s="952"/>
      <c r="AK61" s="95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16" t="s">
        <v>120</v>
      </c>
      <c r="T62" s="1117"/>
      <c r="U62" s="1117"/>
      <c r="V62" s="1117"/>
      <c r="W62" s="1117"/>
      <c r="X62" s="1118"/>
      <c r="Y62" s="1102" t="s">
        <v>249</v>
      </c>
      <c r="Z62" s="1103"/>
      <c r="AA62" s="1103"/>
      <c r="AB62" s="1103"/>
      <c r="AC62" s="1103"/>
      <c r="AD62" s="1104"/>
      <c r="AE62" s="1102" t="s">
        <v>121</v>
      </c>
      <c r="AF62" s="1103"/>
      <c r="AG62" s="1103"/>
      <c r="AH62" s="1103"/>
      <c r="AI62" s="1103"/>
      <c r="AJ62" s="1104"/>
      <c r="AL62" s="58"/>
      <c r="AM62" s="762" t="s">
        <v>461</v>
      </c>
      <c r="AU62" s="52"/>
    </row>
    <row r="63" spans="1:47" ht="22.5" customHeight="1" thickBot="1">
      <c r="A63" s="1097"/>
      <c r="B63" s="1130" t="s">
        <v>265</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219</v>
      </c>
      <c r="Y63" s="1108"/>
      <c r="Z63" s="1109"/>
      <c r="AA63" s="1109"/>
      <c r="AB63" s="1109"/>
      <c r="AC63" s="1110"/>
      <c r="AD63" s="233" t="s">
        <v>219</v>
      </c>
      <c r="AE63" s="1108"/>
      <c r="AF63" s="1109"/>
      <c r="AG63" s="1109"/>
      <c r="AH63" s="1109"/>
      <c r="AI63" s="1110"/>
      <c r="AJ63" s="234" t="s">
        <v>2</v>
      </c>
      <c r="AM63" s="58" t="s">
        <v>440</v>
      </c>
      <c r="AU63" s="52"/>
    </row>
    <row r="64" spans="1:47" ht="22.5" customHeight="1" thickBot="1">
      <c r="A64" s="1097"/>
      <c r="B64" s="235" t="s">
        <v>266</v>
      </c>
      <c r="C64" s="236"/>
      <c r="D64" s="236"/>
      <c r="E64" s="236"/>
      <c r="F64" s="236"/>
      <c r="G64" s="236"/>
      <c r="H64" s="236"/>
      <c r="I64" s="236"/>
      <c r="J64" s="236"/>
      <c r="K64" s="236"/>
      <c r="L64" s="237"/>
      <c r="M64" s="237"/>
      <c r="N64" s="237"/>
      <c r="O64" s="237"/>
      <c r="P64" s="237"/>
      <c r="Q64" s="237"/>
      <c r="R64" s="238"/>
      <c r="S64" s="1111"/>
      <c r="T64" s="1112"/>
      <c r="U64" s="1112"/>
      <c r="V64" s="1112"/>
      <c r="W64" s="1113"/>
      <c r="X64" s="239" t="s">
        <v>338</v>
      </c>
      <c r="Y64" s="1111"/>
      <c r="Z64" s="1112"/>
      <c r="AA64" s="1112"/>
      <c r="AB64" s="1112"/>
      <c r="AC64" s="1113"/>
      <c r="AD64" s="240" t="s">
        <v>338</v>
      </c>
      <c r="AE64" s="1111"/>
      <c r="AF64" s="1112"/>
      <c r="AG64" s="1112"/>
      <c r="AH64" s="1112"/>
      <c r="AI64" s="1113"/>
      <c r="AJ64" s="241" t="s">
        <v>37</v>
      </c>
      <c r="AM64" s="58" t="s">
        <v>439</v>
      </c>
      <c r="AU64" s="52"/>
    </row>
    <row r="65" spans="1:52" ht="22.5" customHeight="1" thickBot="1">
      <c r="A65" s="1097"/>
      <c r="B65" s="242" t="s">
        <v>267</v>
      </c>
      <c r="C65" s="243"/>
      <c r="D65" s="243"/>
      <c r="E65" s="243"/>
      <c r="F65" s="243"/>
      <c r="G65" s="243"/>
      <c r="H65" s="243"/>
      <c r="I65" s="243"/>
      <c r="J65" s="243"/>
      <c r="K65" s="243"/>
      <c r="L65" s="244"/>
      <c r="M65" s="244"/>
      <c r="N65" s="244"/>
      <c r="O65" s="244"/>
      <c r="P65" s="244"/>
      <c r="Q65" s="244"/>
      <c r="R65" s="244"/>
      <c r="S65" s="1126"/>
      <c r="T65" s="1127"/>
      <c r="U65" s="1127"/>
      <c r="V65" s="1127"/>
      <c r="W65" s="1128"/>
      <c r="X65" s="239" t="s">
        <v>338</v>
      </c>
      <c r="Y65" s="1126"/>
      <c r="Z65" s="1127"/>
      <c r="AA65" s="1127"/>
      <c r="AB65" s="1127"/>
      <c r="AC65" s="1128"/>
      <c r="AD65" s="240" t="s">
        <v>338</v>
      </c>
      <c r="AE65" s="1126"/>
      <c r="AF65" s="1127"/>
      <c r="AG65" s="1127"/>
      <c r="AH65" s="1127"/>
      <c r="AI65" s="1128"/>
      <c r="AJ65" s="241" t="s">
        <v>37</v>
      </c>
      <c r="AM65" s="58" t="s">
        <v>453</v>
      </c>
      <c r="AU65" s="52"/>
    </row>
    <row r="66" spans="1:52" ht="22.5" customHeight="1" thickBot="1">
      <c r="A66" s="1097"/>
      <c r="B66" s="242" t="s">
        <v>414</v>
      </c>
      <c r="C66" s="245"/>
      <c r="D66" s="245"/>
      <c r="E66" s="245"/>
      <c r="F66" s="245"/>
      <c r="G66" s="245"/>
      <c r="H66" s="245"/>
      <c r="I66" s="245"/>
      <c r="J66" s="245"/>
      <c r="K66" s="245"/>
      <c r="L66" s="222"/>
      <c r="M66" s="222"/>
      <c r="N66" s="222"/>
      <c r="O66" s="222"/>
      <c r="P66" s="222"/>
      <c r="Q66" s="222"/>
      <c r="R66" s="222"/>
      <c r="S66" s="1105" t="str">
        <f>IFERROR(ROUND(S63/S64,),"")</f>
        <v/>
      </c>
      <c r="T66" s="1106"/>
      <c r="U66" s="1106"/>
      <c r="V66" s="1106"/>
      <c r="W66" s="1107"/>
      <c r="X66" s="239" t="s">
        <v>2</v>
      </c>
      <c r="Y66" s="1105" t="str">
        <f>IFERROR(ROUND(Y63/Y64,),"")</f>
        <v/>
      </c>
      <c r="Z66" s="1106"/>
      <c r="AA66" s="1106"/>
      <c r="AB66" s="1106"/>
      <c r="AC66" s="1107"/>
      <c r="AD66" s="239" t="s">
        <v>2</v>
      </c>
      <c r="AE66" s="1105" t="str">
        <f>IFERROR(ROUND(AE63/AE64,),"")</f>
        <v/>
      </c>
      <c r="AF66" s="1106"/>
      <c r="AG66" s="1106"/>
      <c r="AH66" s="1106"/>
      <c r="AI66" s="110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97"/>
      <c r="B67" s="1140" t="s">
        <v>268</v>
      </c>
      <c r="C67" s="1141"/>
      <c r="D67" s="1141"/>
      <c r="E67" s="1141"/>
      <c r="F67" s="1141"/>
      <c r="G67" s="1141"/>
      <c r="H67" s="1141"/>
      <c r="I67" s="1141"/>
      <c r="J67" s="1141"/>
      <c r="K67" s="246"/>
      <c r="L67" s="247" t="s">
        <v>218</v>
      </c>
      <c r="M67" s="248"/>
      <c r="N67" s="248"/>
      <c r="O67" s="248"/>
      <c r="P67" s="248"/>
      <c r="Q67" s="248"/>
      <c r="R67" s="248"/>
      <c r="S67" s="1100">
        <f>CEILING(AP67,1)</f>
        <v>0</v>
      </c>
      <c r="T67" s="1101"/>
      <c r="U67" s="1101"/>
      <c r="V67" s="1101"/>
      <c r="W67" s="1101"/>
      <c r="X67" s="249" t="s">
        <v>219</v>
      </c>
      <c r="Y67" s="1137"/>
      <c r="Z67" s="1138"/>
      <c r="AA67" s="1138"/>
      <c r="AB67" s="1138"/>
      <c r="AC67" s="1138"/>
      <c r="AD67" s="1139"/>
      <c r="AE67" s="1133"/>
      <c r="AF67" s="1134"/>
      <c r="AG67" s="1134"/>
      <c r="AH67" s="1134"/>
      <c r="AI67" s="1134"/>
      <c r="AJ67" s="1135"/>
      <c r="AN67" s="67" t="s">
        <v>133</v>
      </c>
      <c r="AO67" s="67" t="s">
        <v>127</v>
      </c>
      <c r="AP67" s="68">
        <f>IFERROR(#REF!/(S65*12),0)</f>
        <v>0</v>
      </c>
      <c r="AQ67" s="69"/>
      <c r="AR67" s="68"/>
      <c r="AS67" s="64"/>
      <c r="AT67" s="70"/>
      <c r="AU67" s="64"/>
      <c r="AV67" s="71" t="s">
        <v>214</v>
      </c>
      <c r="AW67" s="64"/>
      <c r="AX67" s="64"/>
      <c r="AY67" s="64"/>
      <c r="AZ67" s="66"/>
    </row>
    <row r="68" spans="1:52" ht="18" customHeight="1" thickBot="1">
      <c r="A68" s="1097"/>
      <c r="B68" s="1062"/>
      <c r="C68" s="995"/>
      <c r="D68" s="995"/>
      <c r="E68" s="995"/>
      <c r="F68" s="995"/>
      <c r="G68" s="995"/>
      <c r="H68" s="995"/>
      <c r="I68" s="995"/>
      <c r="J68" s="995"/>
      <c r="K68" s="250"/>
      <c r="L68" s="243"/>
      <c r="M68" s="251" t="s">
        <v>176</v>
      </c>
      <c r="N68" s="1119">
        <f>T68</f>
        <v>0</v>
      </c>
      <c r="O68" s="1119"/>
      <c r="P68" s="1119"/>
      <c r="Q68" s="251" t="s">
        <v>219</v>
      </c>
      <c r="R68" s="252" t="s">
        <v>220</v>
      </c>
      <c r="S68" s="253" t="s">
        <v>176</v>
      </c>
      <c r="T68" s="1136">
        <f>S65*S67*12</f>
        <v>0</v>
      </c>
      <c r="U68" s="1136"/>
      <c r="V68" s="1136"/>
      <c r="W68" s="254" t="s">
        <v>219</v>
      </c>
      <c r="X68" s="255" t="s">
        <v>220</v>
      </c>
      <c r="Y68" s="1137"/>
      <c r="Z68" s="1138"/>
      <c r="AA68" s="1138"/>
      <c r="AB68" s="1138"/>
      <c r="AC68" s="1138"/>
      <c r="AD68" s="1139"/>
      <c r="AE68" s="1133"/>
      <c r="AF68" s="1134"/>
      <c r="AG68" s="1134"/>
      <c r="AH68" s="1134"/>
      <c r="AI68" s="1134"/>
      <c r="AJ68" s="1135"/>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97"/>
      <c r="B69" s="1062"/>
      <c r="C69" s="995"/>
      <c r="D69" s="995"/>
      <c r="E69" s="995"/>
      <c r="F69" s="995"/>
      <c r="G69" s="995"/>
      <c r="H69" s="995"/>
      <c r="I69" s="995"/>
      <c r="J69" s="995"/>
      <c r="K69" s="246"/>
      <c r="L69" s="247" t="s">
        <v>221</v>
      </c>
      <c r="M69" s="248"/>
      <c r="N69" s="248"/>
      <c r="O69" s="248"/>
      <c r="P69" s="248"/>
      <c r="Q69" s="248"/>
      <c r="R69" s="248"/>
      <c r="S69" s="1098" t="e">
        <f>IF((CEILING(AP70,1)-AP70)-2*(CEILING(AQ70,1)-AQ70)&gt;=0,CEILING(AP70,1),CEILING(AP70+AU71/S65/12,1))</f>
        <v>#VALUE!</v>
      </c>
      <c r="T69" s="1099"/>
      <c r="U69" s="1099"/>
      <c r="V69" s="1099"/>
      <c r="W69" s="1099"/>
      <c r="X69" s="256" t="s">
        <v>219</v>
      </c>
      <c r="Y69" s="1098" t="e">
        <f>IF((CEILING(AP70,1)-AP70)-2*(CEILING(AQ70,1)-AQ70)&gt;=0,CEILING(AQ70,1),FLOOR(AQ70,1))</f>
        <v>#VALUE!</v>
      </c>
      <c r="Z69" s="1099"/>
      <c r="AA69" s="1099"/>
      <c r="AB69" s="1099"/>
      <c r="AC69" s="1099"/>
      <c r="AD69" s="256" t="s">
        <v>219</v>
      </c>
      <c r="AE69" s="1120"/>
      <c r="AF69" s="1121"/>
      <c r="AG69" s="1121"/>
      <c r="AH69" s="1121"/>
      <c r="AI69" s="1121"/>
      <c r="AJ69" s="112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97"/>
      <c r="B70" s="1062"/>
      <c r="C70" s="995"/>
      <c r="D70" s="995"/>
      <c r="E70" s="995"/>
      <c r="F70" s="995"/>
      <c r="G70" s="995"/>
      <c r="H70" s="995"/>
      <c r="I70" s="995"/>
      <c r="J70" s="995"/>
      <c r="K70" s="250"/>
      <c r="L70" s="243"/>
      <c r="M70" s="251" t="s">
        <v>176</v>
      </c>
      <c r="N70" s="1119" t="e">
        <f>SUM(T70,Z70)</f>
        <v>#VALUE!</v>
      </c>
      <c r="O70" s="1119"/>
      <c r="P70" s="1119"/>
      <c r="Q70" s="251" t="s">
        <v>219</v>
      </c>
      <c r="R70" s="252" t="s">
        <v>220</v>
      </c>
      <c r="S70" s="257" t="s">
        <v>176</v>
      </c>
      <c r="T70" s="1119" t="e">
        <f>S65*S69*12</f>
        <v>#VALUE!</v>
      </c>
      <c r="U70" s="1119"/>
      <c r="V70" s="1119"/>
      <c r="W70" s="251" t="s">
        <v>219</v>
      </c>
      <c r="X70" s="258" t="s">
        <v>220</v>
      </c>
      <c r="Y70" s="257" t="s">
        <v>176</v>
      </c>
      <c r="Z70" s="1119" t="e">
        <f>Y65*Y69*12</f>
        <v>#VALUE!</v>
      </c>
      <c r="AA70" s="1119"/>
      <c r="AB70" s="1119"/>
      <c r="AC70" s="251" t="s">
        <v>219</v>
      </c>
      <c r="AD70" s="258" t="s">
        <v>220</v>
      </c>
      <c r="AE70" s="1123"/>
      <c r="AF70" s="1124"/>
      <c r="AG70" s="1124"/>
      <c r="AH70" s="1124"/>
      <c r="AI70" s="1124"/>
      <c r="AJ70" s="1125"/>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97"/>
      <c r="B71" s="1062"/>
      <c r="C71" s="995"/>
      <c r="D71" s="995"/>
      <c r="E71" s="995"/>
      <c r="F71" s="995"/>
      <c r="G71" s="995"/>
      <c r="H71" s="995"/>
      <c r="I71" s="995"/>
      <c r="J71" s="995"/>
      <c r="K71" s="259"/>
      <c r="L71" s="247" t="s">
        <v>222</v>
      </c>
      <c r="M71" s="248"/>
      <c r="N71" s="248"/>
      <c r="O71" s="248"/>
      <c r="P71" s="248"/>
      <c r="Q71" s="248"/>
      <c r="R71" s="248"/>
      <c r="S71" s="1100" t="e">
        <f>IF((CEILING(AP73,1)-AP73)-2*(CEILING(AQ73,1)-AQ73)&gt;=0,CEILING(AP73,1),CEILING(AP73+(AU73+AU74)/S65/12,1))</f>
        <v>#VALUE!</v>
      </c>
      <c r="T71" s="1101"/>
      <c r="U71" s="1101"/>
      <c r="V71" s="1101"/>
      <c r="W71" s="1101"/>
      <c r="X71" s="249" t="s">
        <v>219</v>
      </c>
      <c r="Y71" s="1100" t="e">
        <f>IF((CEILING(AP73,1)-AP73)-2*(CEILING(AQ73,1)-AQ73)&gt;=0,CEILING(AQ73,1),FLOOR(AQ73,1))</f>
        <v>#VALUE!</v>
      </c>
      <c r="Z71" s="1101"/>
      <c r="AA71" s="1101"/>
      <c r="AB71" s="1101"/>
      <c r="AC71" s="1101"/>
      <c r="AD71" s="249" t="s">
        <v>219</v>
      </c>
      <c r="AE71" s="1101" t="e">
        <f>IF(Y71-2*(CEILING(AR73,1))&gt;=0,CEILING(AR73,1),FLOOR(AR73,1))</f>
        <v>#VALUE!</v>
      </c>
      <c r="AF71" s="1101"/>
      <c r="AG71" s="1101"/>
      <c r="AH71" s="1101"/>
      <c r="AI71" s="1101"/>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62"/>
      <c r="C72" s="995"/>
      <c r="D72" s="995"/>
      <c r="E72" s="995"/>
      <c r="F72" s="995"/>
      <c r="G72" s="995"/>
      <c r="H72" s="995"/>
      <c r="I72" s="995"/>
      <c r="J72" s="995"/>
      <c r="K72" s="250"/>
      <c r="L72" s="245"/>
      <c r="M72" s="254" t="s">
        <v>176</v>
      </c>
      <c r="N72" s="1136" t="e">
        <f>SUM(T72,Z72,AF72)</f>
        <v>#VALUE!</v>
      </c>
      <c r="O72" s="1136"/>
      <c r="P72" s="1136"/>
      <c r="Q72" s="254" t="s">
        <v>219</v>
      </c>
      <c r="R72" s="262" t="s">
        <v>220</v>
      </c>
      <c r="S72" s="253" t="s">
        <v>176</v>
      </c>
      <c r="T72" s="1136" t="e">
        <f>S65*S71*12</f>
        <v>#VALUE!</v>
      </c>
      <c r="U72" s="1136"/>
      <c r="V72" s="1136"/>
      <c r="W72" s="254" t="s">
        <v>219</v>
      </c>
      <c r="X72" s="258" t="s">
        <v>220</v>
      </c>
      <c r="Y72" s="253" t="s">
        <v>176</v>
      </c>
      <c r="Z72" s="1136" t="e">
        <f>Y65*Y71*12</f>
        <v>#VALUE!</v>
      </c>
      <c r="AA72" s="1136"/>
      <c r="AB72" s="1136"/>
      <c r="AC72" s="254" t="s">
        <v>219</v>
      </c>
      <c r="AD72" s="258" t="s">
        <v>220</v>
      </c>
      <c r="AE72" s="254" t="s">
        <v>176</v>
      </c>
      <c r="AF72" s="1136" t="e">
        <f>AE65*AE71*12</f>
        <v>#VALUE!</v>
      </c>
      <c r="AG72" s="1136"/>
      <c r="AH72" s="1136"/>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62"/>
      <c r="C73" s="995"/>
      <c r="D73" s="995"/>
      <c r="E73" s="995"/>
      <c r="F73" s="995"/>
      <c r="G73" s="995"/>
      <c r="H73" s="995"/>
      <c r="I73" s="995"/>
      <c r="J73" s="995"/>
      <c r="K73" s="259"/>
      <c r="L73" s="247" t="s">
        <v>223</v>
      </c>
      <c r="M73" s="248"/>
      <c r="N73" s="248"/>
      <c r="O73" s="248"/>
      <c r="P73" s="248"/>
      <c r="Q73" s="248"/>
      <c r="R73" s="248"/>
      <c r="S73" s="1142"/>
      <c r="T73" s="1143"/>
      <c r="U73" s="1143"/>
      <c r="V73" s="1143"/>
      <c r="W73" s="1144"/>
      <c r="X73" s="245" t="s">
        <v>219</v>
      </c>
      <c r="Y73" s="1142"/>
      <c r="Z73" s="1143"/>
      <c r="AA73" s="1143"/>
      <c r="AB73" s="1143"/>
      <c r="AC73" s="1144"/>
      <c r="AD73" s="264" t="s">
        <v>219</v>
      </c>
      <c r="AE73" s="1142"/>
      <c r="AF73" s="1143"/>
      <c r="AG73" s="1143"/>
      <c r="AH73" s="1143"/>
      <c r="AI73" s="1144"/>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063"/>
      <c r="C74" s="1064"/>
      <c r="D74" s="1064"/>
      <c r="E74" s="1064"/>
      <c r="F74" s="1064"/>
      <c r="G74" s="1064"/>
      <c r="H74" s="1064"/>
      <c r="I74" s="995"/>
      <c r="J74" s="995"/>
      <c r="K74" s="266"/>
      <c r="L74" s="245"/>
      <c r="M74" s="267" t="s">
        <v>176</v>
      </c>
      <c r="N74" s="1145">
        <f>SUM(T74,Z74,AF74)</f>
        <v>0</v>
      </c>
      <c r="O74" s="1145"/>
      <c r="P74" s="1145"/>
      <c r="Q74" s="267" t="s">
        <v>219</v>
      </c>
      <c r="R74" s="268" t="s">
        <v>220</v>
      </c>
      <c r="S74" s="269" t="s">
        <v>176</v>
      </c>
      <c r="T74" s="1145">
        <f>S65*S73*12</f>
        <v>0</v>
      </c>
      <c r="U74" s="1145"/>
      <c r="V74" s="1145"/>
      <c r="W74" s="267" t="s">
        <v>219</v>
      </c>
      <c r="X74" s="270" t="s">
        <v>220</v>
      </c>
      <c r="Y74" s="267" t="s">
        <v>176</v>
      </c>
      <c r="Z74" s="1145">
        <f>Y65*Y73*12</f>
        <v>0</v>
      </c>
      <c r="AA74" s="1145"/>
      <c r="AB74" s="1145"/>
      <c r="AC74" s="267" t="s">
        <v>219</v>
      </c>
      <c r="AD74" s="270" t="s">
        <v>220</v>
      </c>
      <c r="AE74" s="267" t="s">
        <v>176</v>
      </c>
      <c r="AF74" s="1145">
        <f>AE65*AE73*12</f>
        <v>0</v>
      </c>
      <c r="AG74" s="1145"/>
      <c r="AH74" s="1145"/>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57" t="s">
        <v>251</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c r="A80" s="290"/>
      <c r="B80" s="291"/>
      <c r="C80" s="292"/>
      <c r="D80" s="293" t="s">
        <v>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24"/>
      <c r="Q81" s="924"/>
      <c r="R81" s="214" t="s">
        <v>12</v>
      </c>
      <c r="S81" s="924"/>
      <c r="T81" s="924"/>
      <c r="U81" s="214" t="s">
        <v>13</v>
      </c>
      <c r="V81" s="950" t="s">
        <v>14</v>
      </c>
      <c r="W81" s="950"/>
      <c r="X81" s="214" t="s">
        <v>33</v>
      </c>
      <c r="Y81" s="214"/>
      <c r="Z81" s="924"/>
      <c r="AA81" s="924"/>
      <c r="AB81" s="214" t="s">
        <v>12</v>
      </c>
      <c r="AC81" s="924"/>
      <c r="AD81" s="924"/>
      <c r="AE81" s="214" t="s">
        <v>13</v>
      </c>
      <c r="AF81" s="214" t="s">
        <v>162</v>
      </c>
      <c r="AG81" s="214" t="str">
        <f>IF(P81&gt;=1,(Z81*12+AC81)-(P81*12+S81)+1,"")</f>
        <v/>
      </c>
      <c r="AH81" s="950" t="s">
        <v>163</v>
      </c>
      <c r="AI81" s="95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51" t="s">
        <v>394</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c r="A85" s="302" t="s">
        <v>91</v>
      </c>
      <c r="B85" s="949" t="s">
        <v>395</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949"/>
      <c r="AC85" s="949"/>
      <c r="AD85" s="949"/>
      <c r="AE85" s="949"/>
      <c r="AF85" s="949"/>
      <c r="AG85" s="949"/>
      <c r="AH85" s="949"/>
      <c r="AI85" s="949"/>
      <c r="AJ85" s="94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951"/>
      <c r="O87" s="951"/>
      <c r="P87" s="951"/>
      <c r="Q87" s="951"/>
      <c r="R87" s="951"/>
      <c r="S87" s="951"/>
      <c r="T87" s="951"/>
      <c r="U87" s="951"/>
      <c r="V87" s="951"/>
      <c r="W87" s="951"/>
      <c r="X87" s="951"/>
      <c r="Y87" s="951"/>
      <c r="Z87" s="569"/>
      <c r="AA87" s="569"/>
      <c r="AB87" s="569"/>
      <c r="AC87" s="569"/>
      <c r="AD87" s="569"/>
      <c r="AE87" s="569"/>
      <c r="AF87" s="569"/>
      <c r="AG87" s="574"/>
      <c r="AH87" s="574"/>
      <c r="AI87" s="571"/>
      <c r="AJ87" s="572"/>
      <c r="AK87" s="47"/>
      <c r="AT87" s="52"/>
    </row>
    <row r="88" spans="1:52" ht="22.5" customHeight="1">
      <c r="A88" s="782" t="s">
        <v>479</v>
      </c>
      <c r="B88" s="1152" t="s">
        <v>478</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52" t="s">
        <v>424</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383</v>
      </c>
      <c r="AC90" s="952"/>
      <c r="AD90" s="952"/>
      <c r="AE90" s="952"/>
      <c r="AF90" s="952"/>
      <c r="AG90" s="952"/>
      <c r="AH90" s="952"/>
      <c r="AI90" s="952"/>
      <c r="AJ90" s="952"/>
      <c r="AK90" s="952"/>
      <c r="AL90" s="47"/>
      <c r="AU90" s="52"/>
    </row>
    <row r="91" spans="1:52" ht="17.25" customHeight="1">
      <c r="A91" s="952" t="s">
        <v>524</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396</v>
      </c>
      <c r="AC91" s="952"/>
      <c r="AD91" s="952"/>
      <c r="AE91" s="952"/>
      <c r="AF91" s="952"/>
      <c r="AG91" s="952"/>
      <c r="AH91" s="952"/>
      <c r="AI91" s="952"/>
      <c r="AJ91" s="952"/>
      <c r="AK91" s="952"/>
      <c r="AL91" s="47"/>
      <c r="AU91" s="52"/>
    </row>
    <row r="92" spans="1:52" ht="17.25" customHeight="1" thickBot="1">
      <c r="A92" s="926" t="s">
        <v>483</v>
      </c>
      <c r="B92" s="927"/>
      <c r="C92" s="927"/>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8"/>
      <c r="AB92" s="732"/>
      <c r="AC92" s="733"/>
      <c r="AD92" s="733"/>
      <c r="AE92" s="733"/>
      <c r="AF92" s="733"/>
      <c r="AG92" s="733"/>
      <c r="AH92" s="733"/>
      <c r="AI92" s="733"/>
      <c r="AJ92" s="733"/>
      <c r="AK92" s="733"/>
      <c r="AL92" s="47"/>
      <c r="AU92" s="52"/>
    </row>
    <row r="93" spans="1:52" ht="17.25" customHeight="1" thickBot="1">
      <c r="A93" s="781"/>
      <c r="B93" s="929" t="s">
        <v>431</v>
      </c>
      <c r="C93" s="930"/>
      <c r="D93" s="930"/>
      <c r="E93" s="930"/>
      <c r="F93" s="930"/>
      <c r="G93" s="930"/>
      <c r="H93" s="930"/>
      <c r="I93" s="930"/>
      <c r="J93" s="930"/>
      <c r="K93" s="930"/>
      <c r="L93" s="930"/>
      <c r="M93" s="930"/>
      <c r="N93" s="931"/>
      <c r="O93" s="932">
        <f>SUM('別紙様式2-4 個表_ベースアップ'!AI12:AI111)</f>
        <v>3774607</v>
      </c>
      <c r="P93" s="933"/>
      <c r="Q93" s="933"/>
      <c r="R93" s="933"/>
      <c r="S93" s="933"/>
      <c r="T93" s="933"/>
      <c r="U93" s="934"/>
      <c r="V93" s="575" t="s">
        <v>2</v>
      </c>
      <c r="W93" s="576"/>
      <c r="X93" s="577"/>
      <c r="Y93" s="577"/>
      <c r="Z93" s="578"/>
      <c r="AA93" s="579"/>
      <c r="AB93" s="953" t="s">
        <v>204</v>
      </c>
      <c r="AC93" s="954" t="str">
        <f>IF(X94=0,"",IF(X94&gt;=200/3,"○","×"))</f>
        <v>○</v>
      </c>
      <c r="AD93" s="957" t="s">
        <v>411</v>
      </c>
      <c r="AE93" s="733"/>
      <c r="AF93" s="733"/>
      <c r="AG93" s="733"/>
      <c r="AH93" s="733"/>
      <c r="AI93" s="733"/>
      <c r="AJ93" s="733"/>
      <c r="AK93" s="733"/>
      <c r="AL93" s="47"/>
      <c r="AU93" s="52"/>
    </row>
    <row r="94" spans="1:52" ht="17.25" customHeight="1" thickBot="1">
      <c r="A94" s="735"/>
      <c r="B94" s="735"/>
      <c r="C94" s="733"/>
      <c r="D94" s="946" t="s">
        <v>432</v>
      </c>
      <c r="E94" s="947"/>
      <c r="F94" s="947"/>
      <c r="G94" s="947"/>
      <c r="H94" s="947"/>
      <c r="I94" s="947"/>
      <c r="J94" s="947"/>
      <c r="K94" s="947"/>
      <c r="L94" s="947"/>
      <c r="M94" s="947"/>
      <c r="N94" s="947"/>
      <c r="O94" s="935">
        <f>SUM('別紙様式2-4 個表_ベースアップ'!AJ12:AJ111)</f>
        <v>2747615</v>
      </c>
      <c r="P94" s="936"/>
      <c r="Q94" s="936"/>
      <c r="R94" s="936"/>
      <c r="S94" s="936"/>
      <c r="T94" s="936"/>
      <c r="U94" s="937"/>
      <c r="V94" s="580" t="s">
        <v>2</v>
      </c>
      <c r="W94" s="581" t="s">
        <v>44</v>
      </c>
      <c r="X94" s="938">
        <f>IFERROR(O94/O93*100,0)</f>
        <v>72.792081400792185</v>
      </c>
      <c r="Y94" s="939"/>
      <c r="Z94" s="574" t="s">
        <v>45</v>
      </c>
      <c r="AA94" s="582" t="s">
        <v>322</v>
      </c>
      <c r="AB94" s="953"/>
      <c r="AC94" s="955"/>
      <c r="AD94" s="958"/>
      <c r="AE94" s="733"/>
      <c r="AF94" s="733"/>
      <c r="AG94" s="733"/>
      <c r="AH94" s="733"/>
      <c r="AI94" s="733"/>
      <c r="AJ94" s="733"/>
      <c r="AK94" s="733"/>
      <c r="AL94" s="47"/>
      <c r="AU94" s="52"/>
    </row>
    <row r="95" spans="1:52" ht="16.5" customHeight="1" thickBot="1">
      <c r="A95" s="735"/>
      <c r="B95" s="736"/>
      <c r="C95" s="734"/>
      <c r="D95" s="883"/>
      <c r="E95" s="884"/>
      <c r="F95" s="884"/>
      <c r="G95" s="884"/>
      <c r="H95" s="884"/>
      <c r="I95" s="884"/>
      <c r="J95" s="884"/>
      <c r="K95" s="884"/>
      <c r="L95" s="884"/>
      <c r="M95" s="884"/>
      <c r="N95" s="885"/>
      <c r="O95" s="940" t="s">
        <v>323</v>
      </c>
      <c r="P95" s="940"/>
      <c r="Q95" s="941"/>
      <c r="R95" s="942">
        <f>O94/AH99</f>
        <v>457935.83333333331</v>
      </c>
      <c r="S95" s="943"/>
      <c r="T95" s="943"/>
      <c r="U95" s="944"/>
      <c r="V95" s="583" t="s">
        <v>324</v>
      </c>
      <c r="W95" s="581"/>
      <c r="X95" s="945"/>
      <c r="Y95" s="945"/>
      <c r="Z95" s="574"/>
      <c r="AA95" s="582"/>
      <c r="AB95" s="953"/>
      <c r="AC95" s="956"/>
      <c r="AD95" s="958"/>
      <c r="AE95" s="733"/>
      <c r="AF95" s="733"/>
      <c r="AG95" s="733"/>
      <c r="AH95" s="733"/>
      <c r="AI95" s="733"/>
      <c r="AJ95" s="733"/>
      <c r="AK95" s="733"/>
      <c r="AL95" s="47"/>
      <c r="AU95" s="52"/>
    </row>
    <row r="96" spans="1:52" ht="17.25" customHeight="1" thickBot="1">
      <c r="A96" s="735"/>
      <c r="B96" s="929" t="s">
        <v>433</v>
      </c>
      <c r="C96" s="930"/>
      <c r="D96" s="930"/>
      <c r="E96" s="930"/>
      <c r="F96" s="930"/>
      <c r="G96" s="930"/>
      <c r="H96" s="930"/>
      <c r="I96" s="930"/>
      <c r="J96" s="930"/>
      <c r="K96" s="930"/>
      <c r="L96" s="930"/>
      <c r="M96" s="930"/>
      <c r="N96" s="931"/>
      <c r="O96" s="932">
        <f>SUM('別紙様式2-4 個表_ベースアップ'!AK12:AK111)</f>
        <v>823393</v>
      </c>
      <c r="P96" s="933"/>
      <c r="Q96" s="933"/>
      <c r="R96" s="933"/>
      <c r="S96" s="933"/>
      <c r="T96" s="933"/>
      <c r="U96" s="934"/>
      <c r="V96" s="737" t="s">
        <v>2</v>
      </c>
      <c r="W96" s="576"/>
      <c r="X96" s="577"/>
      <c r="Y96" s="577"/>
      <c r="Z96" s="578"/>
      <c r="AA96" s="579"/>
      <c r="AB96" s="953" t="s">
        <v>204</v>
      </c>
      <c r="AC96" s="954" t="str">
        <f>IF(X97=0,"",IF(X97&gt;=200/3,"○","×"))</f>
        <v>○</v>
      </c>
      <c r="AD96" s="958"/>
      <c r="AE96" s="733"/>
      <c r="AF96" s="733"/>
      <c r="AG96" s="733"/>
      <c r="AH96" s="733"/>
      <c r="AI96" s="733"/>
      <c r="AJ96" s="733"/>
      <c r="AK96" s="733"/>
      <c r="AL96" s="47"/>
      <c r="AU96" s="52"/>
    </row>
    <row r="97" spans="1:52" ht="17.25" customHeight="1" thickBot="1">
      <c r="A97" s="735"/>
      <c r="B97" s="735"/>
      <c r="C97" s="733"/>
      <c r="D97" s="946" t="s">
        <v>434</v>
      </c>
      <c r="E97" s="947"/>
      <c r="F97" s="947"/>
      <c r="G97" s="947"/>
      <c r="H97" s="947"/>
      <c r="I97" s="947"/>
      <c r="J97" s="947"/>
      <c r="K97" s="947"/>
      <c r="L97" s="947"/>
      <c r="M97" s="947"/>
      <c r="N97" s="947"/>
      <c r="O97" s="935">
        <f>SUM('別紙様式2-4 個表_ベースアップ'!AL12:AL111)</f>
        <v>563340</v>
      </c>
      <c r="P97" s="936"/>
      <c r="Q97" s="936"/>
      <c r="R97" s="936"/>
      <c r="S97" s="936"/>
      <c r="T97" s="936"/>
      <c r="U97" s="937"/>
      <c r="V97" s="738" t="s">
        <v>2</v>
      </c>
      <c r="W97" s="581" t="s">
        <v>44</v>
      </c>
      <c r="X97" s="938">
        <f>IFERROR(O97/O96*100,0)</f>
        <v>68.416904200059989</v>
      </c>
      <c r="Y97" s="939"/>
      <c r="Z97" s="574" t="s">
        <v>45</v>
      </c>
      <c r="AA97" s="582" t="s">
        <v>322</v>
      </c>
      <c r="AB97" s="953"/>
      <c r="AC97" s="955"/>
      <c r="AD97" s="958"/>
      <c r="AE97" s="733"/>
      <c r="AF97" s="733"/>
      <c r="AG97" s="733"/>
      <c r="AH97" s="733"/>
      <c r="AI97" s="733"/>
      <c r="AJ97" s="733"/>
      <c r="AK97" s="733"/>
      <c r="AL97" s="47"/>
      <c r="AU97" s="52"/>
    </row>
    <row r="98" spans="1:52" ht="16.5" customHeight="1" thickBot="1">
      <c r="A98" s="735"/>
      <c r="B98" s="736"/>
      <c r="C98" s="734"/>
      <c r="D98" s="883"/>
      <c r="E98" s="884"/>
      <c r="F98" s="884"/>
      <c r="G98" s="884"/>
      <c r="H98" s="884"/>
      <c r="I98" s="884"/>
      <c r="J98" s="884"/>
      <c r="K98" s="884"/>
      <c r="L98" s="884"/>
      <c r="M98" s="884"/>
      <c r="N98" s="885"/>
      <c r="O98" s="940" t="s">
        <v>323</v>
      </c>
      <c r="P98" s="940"/>
      <c r="Q98" s="941"/>
      <c r="R98" s="942">
        <f>O97/AH99</f>
        <v>93890</v>
      </c>
      <c r="S98" s="943"/>
      <c r="T98" s="943"/>
      <c r="U98" s="944"/>
      <c r="V98" s="739" t="s">
        <v>324</v>
      </c>
      <c r="W98" s="740"/>
      <c r="X98" s="948"/>
      <c r="Y98" s="948"/>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468</v>
      </c>
      <c r="B99" s="751" t="s">
        <v>16</v>
      </c>
      <c r="C99" s="751"/>
      <c r="D99" s="751"/>
      <c r="E99" s="751"/>
      <c r="F99" s="751"/>
      <c r="G99" s="751"/>
      <c r="H99" s="751"/>
      <c r="I99" s="751"/>
      <c r="J99" s="751"/>
      <c r="K99" s="751"/>
      <c r="L99" s="751"/>
      <c r="M99" s="751"/>
      <c r="N99" s="671"/>
      <c r="O99" s="299" t="s">
        <v>33</v>
      </c>
      <c r="P99" s="214"/>
      <c r="Q99" s="925">
        <v>4</v>
      </c>
      <c r="R99" s="925"/>
      <c r="S99" s="214" t="s">
        <v>12</v>
      </c>
      <c r="T99" s="925">
        <v>10</v>
      </c>
      <c r="U99" s="925"/>
      <c r="V99" s="214" t="s">
        <v>13</v>
      </c>
      <c r="W99" s="950" t="s">
        <v>14</v>
      </c>
      <c r="X99" s="950"/>
      <c r="Y99" s="214" t="s">
        <v>33</v>
      </c>
      <c r="Z99" s="214"/>
      <c r="AA99" s="925">
        <v>5</v>
      </c>
      <c r="AB99" s="925"/>
      <c r="AC99" s="214" t="s">
        <v>12</v>
      </c>
      <c r="AD99" s="925">
        <v>3</v>
      </c>
      <c r="AE99" s="925"/>
      <c r="AF99" s="214" t="s">
        <v>13</v>
      </c>
      <c r="AG99" s="214" t="s">
        <v>162</v>
      </c>
      <c r="AH99" s="214">
        <f>IF(Q99&gt;=1,(AA99*12+AD99)-(Q99*12+T99)+1,"")</f>
        <v>6</v>
      </c>
      <c r="AI99" s="950" t="s">
        <v>163</v>
      </c>
      <c r="AJ99" s="950"/>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151" t="s">
        <v>435</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886" t="s">
        <v>49</v>
      </c>
      <c r="B107" s="887"/>
      <c r="C107" s="887"/>
      <c r="D107" s="1059"/>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60" t="s">
        <v>46</v>
      </c>
      <c r="B108" s="1061"/>
      <c r="C108" s="1061"/>
      <c r="D108" s="1061"/>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62"/>
      <c r="B109" s="995"/>
      <c r="C109" s="995"/>
      <c r="D109" s="995"/>
      <c r="E109" s="324"/>
      <c r="F109" s="322" t="s">
        <v>50</v>
      </c>
      <c r="G109" s="321"/>
      <c r="H109" s="321"/>
      <c r="I109" s="321"/>
      <c r="J109" s="321"/>
      <c r="K109" s="325"/>
      <c r="L109" s="322" t="s">
        <v>169</v>
      </c>
      <c r="M109" s="321"/>
      <c r="N109" s="321"/>
      <c r="O109" s="322"/>
      <c r="P109" s="322"/>
      <c r="Q109" s="326"/>
      <c r="R109" s="327"/>
      <c r="S109" s="322" t="s">
        <v>43</v>
      </c>
      <c r="T109" s="322"/>
      <c r="U109" s="322" t="s">
        <v>44</v>
      </c>
      <c r="V109" s="1158"/>
      <c r="W109" s="1158"/>
      <c r="X109" s="1158"/>
      <c r="Y109" s="1158"/>
      <c r="Z109" s="1158"/>
      <c r="AA109" s="1158"/>
      <c r="AB109" s="1158"/>
      <c r="AC109" s="1158"/>
      <c r="AD109" s="1158"/>
      <c r="AE109" s="1158"/>
      <c r="AF109" s="1158"/>
      <c r="AG109" s="1158"/>
      <c r="AH109" s="1158"/>
      <c r="AI109" s="1158"/>
      <c r="AJ109" s="328" t="s">
        <v>45</v>
      </c>
      <c r="AK109" s="50"/>
    </row>
    <row r="110" spans="1:52" s="49" customFormat="1" ht="18" customHeight="1" thickBot="1">
      <c r="A110" s="1062"/>
      <c r="B110" s="995"/>
      <c r="C110" s="995"/>
      <c r="D110" s="995"/>
      <c r="E110" s="329" t="s">
        <v>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c r="A112" s="1062"/>
      <c r="B112" s="995"/>
      <c r="C112" s="995"/>
      <c r="D112" s="995"/>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3"/>
      <c r="B113" s="1064"/>
      <c r="C113" s="1064"/>
      <c r="D113" s="1064"/>
      <c r="E113" s="334" t="s">
        <v>171</v>
      </c>
      <c r="F113" s="224"/>
      <c r="G113" s="224"/>
      <c r="H113" s="224"/>
      <c r="I113" s="224"/>
      <c r="J113" s="224"/>
      <c r="K113" s="224"/>
      <c r="L113" s="1004" t="s">
        <v>172</v>
      </c>
      <c r="M113" s="1005"/>
      <c r="N113" s="1005"/>
      <c r="O113" s="1065"/>
      <c r="P113" s="1065"/>
      <c r="Q113" s="335" t="s">
        <v>5</v>
      </c>
      <c r="R113" s="1065"/>
      <c r="S113" s="1065"/>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83" t="s">
        <v>455</v>
      </c>
      <c r="B114" s="884"/>
      <c r="C114" s="884"/>
      <c r="D114" s="884"/>
      <c r="E114" s="884"/>
      <c r="F114" s="884"/>
      <c r="G114" s="884"/>
      <c r="H114" s="884"/>
      <c r="I114" s="884"/>
      <c r="J114" s="884"/>
      <c r="K114" s="884"/>
      <c r="L114" s="884"/>
      <c r="M114" s="884"/>
      <c r="N114" s="884"/>
      <c r="O114" s="884"/>
      <c r="P114" s="884"/>
      <c r="Q114" s="884"/>
      <c r="R114" s="884"/>
      <c r="S114" s="884"/>
      <c r="T114" s="884"/>
      <c r="U114" s="884"/>
      <c r="V114" s="884"/>
      <c r="W114" s="884"/>
      <c r="X114" s="884"/>
      <c r="Y114" s="884"/>
      <c r="Z114" s="884"/>
      <c r="AA114" s="884"/>
      <c r="AB114" s="884"/>
      <c r="AC114" s="884"/>
      <c r="AD114" s="884"/>
      <c r="AE114" s="884"/>
      <c r="AF114" s="885"/>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886" t="s">
        <v>139</v>
      </c>
      <c r="B117" s="887"/>
      <c r="C117" s="887"/>
      <c r="D117" s="888"/>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c r="A118" s="1060" t="s">
        <v>138</v>
      </c>
      <c r="B118" s="1061"/>
      <c r="C118" s="1061"/>
      <c r="D118" s="1149"/>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3"/>
      <c r="B119" s="1064"/>
      <c r="C119" s="1064"/>
      <c r="D119" s="1150"/>
      <c r="E119" s="314" t="s">
        <v>179</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c r="A120" s="886" t="s">
        <v>49</v>
      </c>
      <c r="B120" s="887"/>
      <c r="C120" s="887"/>
      <c r="D120" s="1059"/>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60" t="s">
        <v>46</v>
      </c>
      <c r="B121" s="1061"/>
      <c r="C121" s="1061"/>
      <c r="D121" s="1061"/>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62"/>
      <c r="B122" s="995"/>
      <c r="C122" s="995"/>
      <c r="D122" s="995"/>
      <c r="E122" s="352"/>
      <c r="F122" s="322" t="s">
        <v>50</v>
      </c>
      <c r="G122" s="321"/>
      <c r="H122" s="321"/>
      <c r="I122" s="321"/>
      <c r="J122" s="321"/>
      <c r="K122" s="353"/>
      <c r="L122" s="322" t="s">
        <v>170</v>
      </c>
      <c r="M122" s="321"/>
      <c r="N122" s="321"/>
      <c r="O122" s="322"/>
      <c r="P122" s="322"/>
      <c r="Q122" s="326"/>
      <c r="R122" s="286"/>
      <c r="S122" s="322" t="s">
        <v>43</v>
      </c>
      <c r="T122" s="322"/>
      <c r="U122" s="322" t="s">
        <v>44</v>
      </c>
      <c r="V122" s="895"/>
      <c r="W122" s="895"/>
      <c r="X122" s="895"/>
      <c r="Y122" s="895"/>
      <c r="Z122" s="895"/>
      <c r="AA122" s="895"/>
      <c r="AB122" s="895"/>
      <c r="AC122" s="895"/>
      <c r="AD122" s="895"/>
      <c r="AE122" s="895"/>
      <c r="AF122" s="895"/>
      <c r="AG122" s="895"/>
      <c r="AH122" s="895"/>
      <c r="AI122" s="895"/>
      <c r="AJ122" s="328" t="s">
        <v>45</v>
      </c>
      <c r="AK122" s="50"/>
    </row>
    <row r="123" spans="1:41" s="49" customFormat="1" ht="15.75" customHeight="1" thickBot="1">
      <c r="A123" s="1062"/>
      <c r="B123" s="995"/>
      <c r="C123" s="995"/>
      <c r="D123" s="995"/>
      <c r="E123" s="1069" t="s">
        <v>399</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4.25" thickBot="1">
      <c r="A125" s="1062"/>
      <c r="B125" s="995"/>
      <c r="C125" s="995"/>
      <c r="D125" s="995"/>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3"/>
      <c r="B126" s="1064"/>
      <c r="C126" s="1064"/>
      <c r="D126" s="1064"/>
      <c r="E126" s="334" t="s">
        <v>171</v>
      </c>
      <c r="F126" s="224"/>
      <c r="G126" s="224"/>
      <c r="H126" s="224"/>
      <c r="I126" s="224"/>
      <c r="J126" s="224"/>
      <c r="K126" s="354"/>
      <c r="L126" s="1004" t="s">
        <v>33</v>
      </c>
      <c r="M126" s="1005"/>
      <c r="N126" s="1003"/>
      <c r="O126" s="1003"/>
      <c r="P126" s="335" t="s">
        <v>5</v>
      </c>
      <c r="Q126" s="1003"/>
      <c r="R126" s="1003"/>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83" t="s">
        <v>455</v>
      </c>
      <c r="B127" s="884"/>
      <c r="C127" s="884"/>
      <c r="D127" s="884"/>
      <c r="E127" s="884"/>
      <c r="F127" s="884"/>
      <c r="G127" s="884"/>
      <c r="H127" s="884"/>
      <c r="I127" s="884"/>
      <c r="J127" s="884"/>
      <c r="K127" s="884"/>
      <c r="L127" s="884"/>
      <c r="M127" s="884"/>
      <c r="N127" s="884"/>
      <c r="O127" s="884"/>
      <c r="P127" s="884"/>
      <c r="Q127" s="884"/>
      <c r="R127" s="884"/>
      <c r="S127" s="884"/>
      <c r="T127" s="884"/>
      <c r="U127" s="884"/>
      <c r="V127" s="884"/>
      <c r="W127" s="884"/>
      <c r="X127" s="884"/>
      <c r="Y127" s="884"/>
      <c r="Z127" s="884"/>
      <c r="AA127" s="884"/>
      <c r="AB127" s="884"/>
      <c r="AC127" s="884"/>
      <c r="AD127" s="884"/>
      <c r="AE127" s="884"/>
      <c r="AF127" s="885"/>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46" t="s">
        <v>49</v>
      </c>
      <c r="B130" s="947"/>
      <c r="C130" s="947"/>
      <c r="D130" s="1077"/>
      <c r="E130" s="1006" t="s">
        <v>325</v>
      </c>
      <c r="F130" s="1007"/>
      <c r="G130" s="1007"/>
      <c r="H130" s="1008"/>
      <c r="I130" s="588"/>
      <c r="J130" s="1009" t="s">
        <v>47</v>
      </c>
      <c r="K130" s="1009"/>
      <c r="L130" s="1009"/>
      <c r="M130" s="588"/>
      <c r="N130" s="1010" t="s">
        <v>326</v>
      </c>
      <c r="O130" s="1010"/>
      <c r="P130" s="1010"/>
      <c r="Q130" s="1010"/>
      <c r="R130" s="1010"/>
      <c r="S130" s="1010"/>
      <c r="T130" s="588"/>
      <c r="U130" s="1010" t="s">
        <v>327</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83"/>
      <c r="B131" s="884"/>
      <c r="C131" s="884"/>
      <c r="D131" s="885"/>
      <c r="E131" s="1011" t="s">
        <v>43</v>
      </c>
      <c r="F131" s="1012"/>
      <c r="G131" s="1012"/>
      <c r="H131" s="1013"/>
      <c r="I131" s="588"/>
      <c r="J131" s="1009" t="s">
        <v>92</v>
      </c>
      <c r="K131" s="1009"/>
      <c r="L131" s="1009"/>
      <c r="M131" s="588"/>
      <c r="N131" s="1009" t="s">
        <v>328</v>
      </c>
      <c r="O131" s="1009"/>
      <c r="P131" s="1009"/>
      <c r="Q131" s="1009"/>
      <c r="R131" s="1009"/>
      <c r="S131" s="1009"/>
      <c r="T131" s="588"/>
      <c r="U131" s="1014" t="s">
        <v>48</v>
      </c>
      <c r="V131" s="1014"/>
      <c r="W131" s="1014"/>
      <c r="X131" s="1014"/>
      <c r="Y131" s="1014"/>
      <c r="Z131" s="1014"/>
      <c r="AA131" s="673"/>
      <c r="AB131" s="1014" t="s">
        <v>43</v>
      </c>
      <c r="AC131" s="1014"/>
      <c r="AD131" s="1014"/>
      <c r="AE131" s="316" t="s">
        <v>44</v>
      </c>
      <c r="AF131" s="588"/>
      <c r="AG131" s="588"/>
      <c r="AH131" s="588"/>
      <c r="AI131" s="588"/>
      <c r="AJ131" s="590" t="s">
        <v>45</v>
      </c>
      <c r="AK131" s="46"/>
      <c r="AL131" s="46"/>
    </row>
    <row r="132" spans="1:42" s="49" customFormat="1" ht="15.75" customHeight="1">
      <c r="A132" s="946" t="s">
        <v>46</v>
      </c>
      <c r="B132" s="947"/>
      <c r="C132" s="947"/>
      <c r="D132" s="1077"/>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18"/>
      <c r="B133" s="1219"/>
      <c r="C133" s="1219"/>
      <c r="D133" s="1220"/>
      <c r="E133" s="591"/>
      <c r="F133" s="322" t="s">
        <v>50</v>
      </c>
      <c r="G133" s="660"/>
      <c r="H133" s="660"/>
      <c r="I133" s="660"/>
      <c r="J133" s="660"/>
      <c r="K133" s="591"/>
      <c r="L133" s="322" t="s">
        <v>169</v>
      </c>
      <c r="M133" s="660"/>
      <c r="N133" s="660"/>
      <c r="O133" s="322"/>
      <c r="P133" s="322"/>
      <c r="Q133" s="326"/>
      <c r="R133" s="592"/>
      <c r="S133" s="322" t="s">
        <v>43</v>
      </c>
      <c r="T133" s="322"/>
      <c r="U133" s="322" t="s">
        <v>44</v>
      </c>
      <c r="V133" s="917"/>
      <c r="W133" s="917"/>
      <c r="X133" s="917"/>
      <c r="Y133" s="917"/>
      <c r="Z133" s="917"/>
      <c r="AA133" s="917"/>
      <c r="AB133" s="917"/>
      <c r="AC133" s="917"/>
      <c r="AD133" s="917"/>
      <c r="AE133" s="917"/>
      <c r="AF133" s="917"/>
      <c r="AG133" s="917"/>
      <c r="AH133" s="917"/>
      <c r="AI133" s="917"/>
      <c r="AJ133" s="328" t="s">
        <v>45</v>
      </c>
      <c r="AK133" s="46"/>
      <c r="AL133" s="46"/>
    </row>
    <row r="134" spans="1:42" s="49" customFormat="1" ht="15.75" customHeight="1" thickBot="1">
      <c r="A134" s="1218"/>
      <c r="B134" s="1219"/>
      <c r="C134" s="1219"/>
      <c r="D134" s="1220"/>
      <c r="E134" s="326" t="s">
        <v>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18"/>
      <c r="B135" s="1219"/>
      <c r="C135" s="1219"/>
      <c r="D135" s="1219"/>
      <c r="E135" s="889" t="s">
        <v>516</v>
      </c>
      <c r="F135" s="890"/>
      <c r="G135" s="890"/>
      <c r="H135" s="890"/>
      <c r="I135" s="890"/>
      <c r="J135" s="890"/>
      <c r="K135" s="890"/>
      <c r="L135" s="890"/>
      <c r="M135" s="890"/>
      <c r="N135" s="890"/>
      <c r="O135" s="890"/>
      <c r="P135" s="890"/>
      <c r="Q135" s="890"/>
      <c r="R135" s="890"/>
      <c r="S135" s="890"/>
      <c r="T135" s="890"/>
      <c r="U135" s="890"/>
      <c r="V135" s="890"/>
      <c r="W135" s="890"/>
      <c r="X135" s="890"/>
      <c r="Y135" s="890"/>
      <c r="Z135" s="890"/>
      <c r="AA135" s="890"/>
      <c r="AB135" s="890"/>
      <c r="AC135" s="890"/>
      <c r="AD135" s="890"/>
      <c r="AE135" s="890"/>
      <c r="AF135" s="890"/>
      <c r="AG135" s="890"/>
      <c r="AH135" s="890"/>
      <c r="AI135" s="890"/>
      <c r="AJ135" s="891"/>
      <c r="AK135" s="50"/>
    </row>
    <row r="136" spans="1:42" s="49" customFormat="1" ht="14.25" thickBot="1">
      <c r="A136" s="1218"/>
      <c r="B136" s="1219"/>
      <c r="C136" s="1219"/>
      <c r="D136" s="1220"/>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83"/>
      <c r="B137" s="884"/>
      <c r="C137" s="884"/>
      <c r="D137" s="885"/>
      <c r="E137" s="731" t="s">
        <v>171</v>
      </c>
      <c r="F137" s="224"/>
      <c r="G137" s="224"/>
      <c r="H137" s="224"/>
      <c r="I137" s="224"/>
      <c r="J137" s="224"/>
      <c r="K137" s="354"/>
      <c r="L137" s="1004" t="s">
        <v>33</v>
      </c>
      <c r="M137" s="1005"/>
      <c r="N137" s="1217">
        <v>4</v>
      </c>
      <c r="O137" s="1217"/>
      <c r="P137" s="710" t="s">
        <v>5</v>
      </c>
      <c r="Q137" s="1217">
        <v>2</v>
      </c>
      <c r="R137" s="1217"/>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83" t="s">
        <v>455</v>
      </c>
      <c r="B138" s="884"/>
      <c r="C138" s="884"/>
      <c r="D138" s="884"/>
      <c r="E138" s="884"/>
      <c r="F138" s="884"/>
      <c r="G138" s="884"/>
      <c r="H138" s="884"/>
      <c r="I138" s="884"/>
      <c r="J138" s="884"/>
      <c r="K138" s="884"/>
      <c r="L138" s="884"/>
      <c r="M138" s="884"/>
      <c r="N138" s="884"/>
      <c r="O138" s="884"/>
      <c r="P138" s="884"/>
      <c r="Q138" s="884"/>
      <c r="R138" s="884"/>
      <c r="S138" s="884"/>
      <c r="T138" s="884"/>
      <c r="U138" s="884"/>
      <c r="V138" s="884"/>
      <c r="W138" s="884"/>
      <c r="X138" s="884"/>
      <c r="Y138" s="884"/>
      <c r="Z138" s="884"/>
      <c r="AA138" s="884"/>
      <c r="AB138" s="884"/>
      <c r="AC138" s="884"/>
      <c r="AD138" s="884"/>
      <c r="AE138" s="884"/>
      <c r="AF138" s="885"/>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477</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15" t="s">
        <v>469</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c r="A142" s="886" t="s">
        <v>187</v>
      </c>
      <c r="B142" s="887"/>
      <c r="C142" s="887"/>
      <c r="D142" s="888"/>
      <c r="E142" s="896"/>
      <c r="F142" s="897"/>
      <c r="G142" s="897"/>
      <c r="H142" s="897"/>
      <c r="I142" s="897"/>
      <c r="J142" s="897"/>
      <c r="K142" s="897"/>
      <c r="L142" s="897"/>
      <c r="M142" s="897"/>
      <c r="N142" s="897"/>
      <c r="O142" s="897"/>
      <c r="P142" s="897"/>
      <c r="Q142" s="897"/>
      <c r="R142" s="897"/>
      <c r="S142" s="897"/>
      <c r="T142" s="897"/>
      <c r="U142" s="897"/>
      <c r="V142" s="897"/>
      <c r="W142" s="897"/>
      <c r="X142" s="897"/>
      <c r="Y142" s="897"/>
      <c r="Z142" s="897"/>
      <c r="AA142" s="897"/>
      <c r="AB142" s="897"/>
      <c r="AC142" s="897"/>
      <c r="AD142" s="897"/>
      <c r="AE142" s="897"/>
      <c r="AF142" s="897"/>
      <c r="AG142" s="897"/>
      <c r="AH142" s="897"/>
      <c r="AI142" s="897"/>
      <c r="AJ142" s="898"/>
    </row>
    <row r="143" spans="1:42" s="49" customFormat="1" ht="75" customHeight="1" thickBot="1">
      <c r="A143" s="886" t="s">
        <v>253</v>
      </c>
      <c r="B143" s="887"/>
      <c r="C143" s="887"/>
      <c r="D143" s="888"/>
      <c r="E143" s="896"/>
      <c r="F143" s="897"/>
      <c r="G143" s="897"/>
      <c r="H143" s="897"/>
      <c r="I143" s="897"/>
      <c r="J143" s="897"/>
      <c r="K143" s="897"/>
      <c r="L143" s="897"/>
      <c r="M143" s="897"/>
      <c r="N143" s="897"/>
      <c r="O143" s="897"/>
      <c r="P143" s="897"/>
      <c r="Q143" s="897"/>
      <c r="R143" s="897"/>
      <c r="S143" s="897"/>
      <c r="T143" s="897"/>
      <c r="U143" s="897"/>
      <c r="V143" s="897"/>
      <c r="W143" s="897"/>
      <c r="X143" s="897"/>
      <c r="Y143" s="897"/>
      <c r="Z143" s="897"/>
      <c r="AA143" s="897"/>
      <c r="AB143" s="897"/>
      <c r="AC143" s="897"/>
      <c r="AD143" s="897"/>
      <c r="AE143" s="897"/>
      <c r="AF143" s="897"/>
      <c r="AG143" s="897"/>
      <c r="AH143" s="897"/>
      <c r="AI143" s="897"/>
      <c r="AJ143" s="898"/>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83" t="s">
        <v>455</v>
      </c>
      <c r="B153" s="884"/>
      <c r="C153" s="884"/>
      <c r="D153" s="884"/>
      <c r="E153" s="884"/>
      <c r="F153" s="884"/>
      <c r="G153" s="884"/>
      <c r="H153" s="884"/>
      <c r="I153" s="884"/>
      <c r="J153" s="884"/>
      <c r="K153" s="884"/>
      <c r="L153" s="884"/>
      <c r="M153" s="884"/>
      <c r="N153" s="884"/>
      <c r="O153" s="884"/>
      <c r="P153" s="884"/>
      <c r="Q153" s="884"/>
      <c r="R153" s="884"/>
      <c r="S153" s="884"/>
      <c r="T153" s="884"/>
      <c r="U153" s="884"/>
      <c r="V153" s="884"/>
      <c r="W153" s="884"/>
      <c r="X153" s="884"/>
      <c r="Y153" s="884"/>
      <c r="Z153" s="884"/>
      <c r="AA153" s="884"/>
      <c r="AB153" s="884"/>
      <c r="AC153" s="884"/>
      <c r="AD153" s="884"/>
      <c r="AE153" s="884"/>
      <c r="AF153" s="885"/>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00"/>
      <c r="B156" s="392" t="s">
        <v>57</v>
      </c>
      <c r="C156" s="899" t="s">
        <v>241</v>
      </c>
      <c r="D156" s="900"/>
      <c r="E156" s="900"/>
      <c r="F156" s="900"/>
      <c r="G156" s="900"/>
      <c r="H156" s="900"/>
      <c r="I156" s="900"/>
      <c r="J156" s="900"/>
      <c r="K156" s="900"/>
      <c r="L156" s="900"/>
      <c r="M156" s="900"/>
      <c r="N156" s="900"/>
      <c r="O156" s="900"/>
      <c r="P156" s="900"/>
      <c r="Q156" s="900"/>
      <c r="R156" s="900"/>
      <c r="S156" s="900"/>
      <c r="T156" s="900"/>
      <c r="U156" s="900"/>
      <c r="V156" s="900"/>
      <c r="W156" s="900"/>
      <c r="X156" s="900"/>
      <c r="Y156" s="900"/>
      <c r="Z156" s="900"/>
      <c r="AA156" s="900"/>
      <c r="AB156" s="900"/>
      <c r="AC156" s="900"/>
      <c r="AD156" s="900"/>
      <c r="AE156" s="900"/>
      <c r="AF156" s="900"/>
      <c r="AG156" s="900"/>
      <c r="AH156" s="900"/>
      <c r="AI156" s="900"/>
      <c r="AJ156" s="901"/>
      <c r="AK156" s="50"/>
      <c r="AL156" s="123"/>
    </row>
    <row r="157" spans="1:38" s="49" customFormat="1" ht="15" customHeight="1">
      <c r="A157" s="1001"/>
      <c r="B157" s="909"/>
      <c r="C157" s="911" t="s">
        <v>230</v>
      </c>
      <c r="D157" s="912"/>
      <c r="E157" s="912"/>
      <c r="F157" s="912"/>
      <c r="G157" s="912"/>
      <c r="H157" s="912"/>
      <c r="I157" s="912"/>
      <c r="J157" s="913"/>
      <c r="K157" s="914"/>
      <c r="L157" s="915" t="s">
        <v>231</v>
      </c>
      <c r="M157" s="994" t="s">
        <v>271</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c r="A158" s="1001"/>
      <c r="B158" s="910"/>
      <c r="C158" s="911"/>
      <c r="D158" s="912"/>
      <c r="E158" s="912"/>
      <c r="F158" s="912"/>
      <c r="G158" s="912"/>
      <c r="H158" s="912"/>
      <c r="I158" s="912"/>
      <c r="J158" s="913"/>
      <c r="K158" s="914"/>
      <c r="L158" s="915"/>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c r="A159" s="1001"/>
      <c r="B159" s="910"/>
      <c r="C159" s="911"/>
      <c r="D159" s="912"/>
      <c r="E159" s="912"/>
      <c r="F159" s="912"/>
      <c r="G159" s="912"/>
      <c r="H159" s="912"/>
      <c r="I159" s="912"/>
      <c r="J159" s="913"/>
      <c r="K159" s="393"/>
      <c r="L159" s="916"/>
      <c r="M159" s="918"/>
      <c r="N159" s="919"/>
      <c r="O159" s="919"/>
      <c r="P159" s="919"/>
      <c r="Q159" s="919"/>
      <c r="R159" s="919"/>
      <c r="S159" s="919"/>
      <c r="T159" s="919"/>
      <c r="U159" s="919"/>
      <c r="V159" s="919"/>
      <c r="W159" s="919"/>
      <c r="X159" s="919"/>
      <c r="Y159" s="919"/>
      <c r="Z159" s="919"/>
      <c r="AA159" s="919"/>
      <c r="AB159" s="919"/>
      <c r="AC159" s="919"/>
      <c r="AD159" s="919"/>
      <c r="AE159" s="919"/>
      <c r="AF159" s="919"/>
      <c r="AG159" s="919"/>
      <c r="AH159" s="919"/>
      <c r="AI159" s="919"/>
      <c r="AJ159" s="920"/>
      <c r="AK159" s="50"/>
      <c r="AL159" s="125"/>
    </row>
    <row r="160" spans="1:38" s="49" customFormat="1" ht="17.25" customHeight="1" thickBot="1">
      <c r="A160" s="1001"/>
      <c r="B160" s="910"/>
      <c r="C160" s="911"/>
      <c r="D160" s="912"/>
      <c r="E160" s="912"/>
      <c r="F160" s="912"/>
      <c r="G160" s="912"/>
      <c r="H160" s="912"/>
      <c r="I160" s="912"/>
      <c r="J160" s="913"/>
      <c r="K160" s="394"/>
      <c r="L160" s="915"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02"/>
      <c r="B161" s="910"/>
      <c r="C161" s="911"/>
      <c r="D161" s="912"/>
      <c r="E161" s="912"/>
      <c r="F161" s="912"/>
      <c r="G161" s="912"/>
      <c r="H161" s="912"/>
      <c r="I161" s="912"/>
      <c r="J161" s="913"/>
      <c r="K161" s="398"/>
      <c r="L161" s="921"/>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83" t="s">
        <v>455</v>
      </c>
      <c r="B163" s="884"/>
      <c r="C163" s="884"/>
      <c r="D163" s="884"/>
      <c r="E163" s="884"/>
      <c r="F163" s="884"/>
      <c r="G163" s="884"/>
      <c r="H163" s="884"/>
      <c r="I163" s="884"/>
      <c r="J163" s="884"/>
      <c r="K163" s="884"/>
      <c r="L163" s="884"/>
      <c r="M163" s="884"/>
      <c r="N163" s="884"/>
      <c r="O163" s="884"/>
      <c r="P163" s="884"/>
      <c r="Q163" s="884"/>
      <c r="R163" s="884"/>
      <c r="S163" s="884"/>
      <c r="T163" s="884"/>
      <c r="U163" s="884"/>
      <c r="V163" s="884"/>
      <c r="W163" s="884"/>
      <c r="X163" s="884"/>
      <c r="Y163" s="884"/>
      <c r="Z163" s="884"/>
      <c r="AA163" s="884"/>
      <c r="AB163" s="884"/>
      <c r="AC163" s="884"/>
      <c r="AD163" s="884"/>
      <c r="AE163" s="884"/>
      <c r="AF163" s="885"/>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00"/>
      <c r="B166" s="407" t="s">
        <v>226</v>
      </c>
      <c r="C166" s="905" t="s">
        <v>86</v>
      </c>
      <c r="D166" s="906"/>
      <c r="E166" s="906"/>
      <c r="F166" s="906"/>
      <c r="G166" s="906"/>
      <c r="H166" s="906"/>
      <c r="I166" s="906"/>
      <c r="J166" s="906"/>
      <c r="K166" s="906"/>
      <c r="L166" s="906"/>
      <c r="M166" s="906"/>
      <c r="N166" s="906"/>
      <c r="O166" s="906"/>
      <c r="P166" s="906"/>
      <c r="Q166" s="906"/>
      <c r="R166" s="906"/>
      <c r="S166" s="906"/>
      <c r="T166" s="906"/>
      <c r="U166" s="907"/>
      <c r="V166" s="907"/>
      <c r="W166" s="907"/>
      <c r="X166" s="907"/>
      <c r="Y166" s="907"/>
      <c r="Z166" s="907"/>
      <c r="AA166" s="907"/>
      <c r="AB166" s="907"/>
      <c r="AC166" s="907"/>
      <c r="AD166" s="907"/>
      <c r="AE166" s="907"/>
      <c r="AF166" s="907"/>
      <c r="AG166" s="907"/>
      <c r="AH166" s="907"/>
      <c r="AI166" s="907"/>
      <c r="AJ166" s="908"/>
      <c r="AK166" s="47"/>
      <c r="AL166" s="116"/>
    </row>
    <row r="167" spans="1:52" s="49" customFormat="1" ht="27" customHeight="1">
      <c r="A167" s="1001"/>
      <c r="B167" s="1029"/>
      <c r="C167" s="1026" t="s">
        <v>240</v>
      </c>
      <c r="D167" s="1017"/>
      <c r="E167" s="1017"/>
      <c r="F167" s="1017"/>
      <c r="G167" s="1017"/>
      <c r="H167" s="1017"/>
      <c r="I167" s="1017"/>
      <c r="J167" s="1027"/>
      <c r="K167" s="408"/>
      <c r="L167" s="409" t="s">
        <v>88</v>
      </c>
      <c r="M167" s="892" t="s">
        <v>58</v>
      </c>
      <c r="N167" s="893"/>
      <c r="O167" s="893"/>
      <c r="P167" s="893"/>
      <c r="Q167" s="893"/>
      <c r="R167" s="893"/>
      <c r="S167" s="893"/>
      <c r="T167" s="893"/>
      <c r="U167" s="893"/>
      <c r="V167" s="893"/>
      <c r="W167" s="893"/>
      <c r="X167" s="893"/>
      <c r="Y167" s="893"/>
      <c r="Z167" s="893"/>
      <c r="AA167" s="893"/>
      <c r="AB167" s="893"/>
      <c r="AC167" s="893"/>
      <c r="AD167" s="893"/>
      <c r="AE167" s="893"/>
      <c r="AF167" s="893"/>
      <c r="AG167" s="893"/>
      <c r="AH167" s="893"/>
      <c r="AI167" s="893"/>
      <c r="AJ167" s="894"/>
      <c r="AK167" s="47"/>
      <c r="AL167" s="119"/>
    </row>
    <row r="168" spans="1:52" s="49" customFormat="1" ht="40.5" customHeight="1">
      <c r="A168" s="1001"/>
      <c r="B168" s="910"/>
      <c r="C168" s="911"/>
      <c r="D168" s="912"/>
      <c r="E168" s="912"/>
      <c r="F168" s="912"/>
      <c r="G168" s="912"/>
      <c r="H168" s="912"/>
      <c r="I168" s="912"/>
      <c r="J168" s="913"/>
      <c r="K168" s="410"/>
      <c r="L168" s="411" t="s">
        <v>234</v>
      </c>
      <c r="M168" s="1030" t="s">
        <v>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c r="A169" s="1002"/>
      <c r="B169" s="910"/>
      <c r="C169" s="911"/>
      <c r="D169" s="912"/>
      <c r="E169" s="912"/>
      <c r="F169" s="912"/>
      <c r="G169" s="912"/>
      <c r="H169" s="912"/>
      <c r="I169" s="912"/>
      <c r="J169" s="913"/>
      <c r="K169" s="398"/>
      <c r="L169" s="412" t="s">
        <v>233</v>
      </c>
      <c r="M169" s="1033" t="s">
        <v>59</v>
      </c>
      <c r="N169" s="923"/>
      <c r="O169" s="923"/>
      <c r="P169" s="923"/>
      <c r="Q169" s="923"/>
      <c r="R169" s="923"/>
      <c r="S169" s="923"/>
      <c r="T169" s="923"/>
      <c r="U169" s="923"/>
      <c r="V169" s="923"/>
      <c r="W169" s="923"/>
      <c r="X169" s="923"/>
      <c r="Y169" s="923"/>
      <c r="Z169" s="923"/>
      <c r="AA169" s="923"/>
      <c r="AB169" s="923"/>
      <c r="AC169" s="923"/>
      <c r="AD169" s="923"/>
      <c r="AE169" s="923"/>
      <c r="AF169" s="923"/>
      <c r="AG169" s="923"/>
      <c r="AH169" s="923"/>
      <c r="AI169" s="923"/>
      <c r="AJ169" s="1034"/>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83" t="s">
        <v>455</v>
      </c>
      <c r="B171" s="884"/>
      <c r="C171" s="884"/>
      <c r="D171" s="884"/>
      <c r="E171" s="884"/>
      <c r="F171" s="884"/>
      <c r="G171" s="884"/>
      <c r="H171" s="884"/>
      <c r="I171" s="884"/>
      <c r="J171" s="884"/>
      <c r="K171" s="884"/>
      <c r="L171" s="884"/>
      <c r="M171" s="884"/>
      <c r="N171" s="884"/>
      <c r="O171" s="884"/>
      <c r="P171" s="884"/>
      <c r="Q171" s="884"/>
      <c r="R171" s="884"/>
      <c r="S171" s="884"/>
      <c r="T171" s="884"/>
      <c r="U171" s="884"/>
      <c r="V171" s="884"/>
      <c r="W171" s="884"/>
      <c r="X171" s="884"/>
      <c r="Y171" s="884"/>
      <c r="Z171" s="884"/>
      <c r="AA171" s="884"/>
      <c r="AB171" s="884"/>
      <c r="AC171" s="884"/>
      <c r="AD171" s="884"/>
      <c r="AE171" s="884"/>
      <c r="AF171" s="885"/>
      <c r="AG171" s="774"/>
      <c r="AH171" s="775" t="s">
        <v>124</v>
      </c>
      <c r="AI171" s="774"/>
      <c r="AJ171" s="777"/>
      <c r="AK171" s="216"/>
    </row>
    <row r="172" spans="1:52" s="49" customFormat="1" ht="28.5" customHeight="1">
      <c r="A172" s="1035" t="s">
        <v>137</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02" t="s">
        <v>339</v>
      </c>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40" t="s">
        <v>309</v>
      </c>
      <c r="B178" s="1041"/>
      <c r="C178" s="1041"/>
      <c r="D178" s="1042"/>
      <c r="E178" s="1043" t="s">
        <v>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16" t="s">
        <v>299</v>
      </c>
      <c r="B179" s="1017"/>
      <c r="C179" s="1017"/>
      <c r="D179" s="1018"/>
      <c r="E179" s="786"/>
      <c r="F179" s="1038" t="s">
        <v>279</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c r="A180" s="1019"/>
      <c r="B180" s="912"/>
      <c r="C180" s="912"/>
      <c r="D180" s="1020"/>
      <c r="E180" s="787"/>
      <c r="F180" s="1037" t="s">
        <v>280</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c r="A181" s="1019"/>
      <c r="B181" s="912"/>
      <c r="C181" s="912"/>
      <c r="D181" s="1020"/>
      <c r="E181" s="787"/>
      <c r="F181" s="1037" t="s">
        <v>305</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c r="A182" s="1021"/>
      <c r="B182" s="907"/>
      <c r="C182" s="907"/>
      <c r="D182" s="1022"/>
      <c r="E182" s="788"/>
      <c r="F182" s="1028" t="s">
        <v>306</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c r="A183" s="1016" t="s">
        <v>300</v>
      </c>
      <c r="B183" s="1017"/>
      <c r="C183" s="1017"/>
      <c r="D183" s="1018"/>
      <c r="E183" s="789"/>
      <c r="F183" s="1072" t="s">
        <v>281</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19"/>
      <c r="B184" s="912"/>
      <c r="C184" s="912"/>
      <c r="D184" s="1020"/>
      <c r="E184" s="790"/>
      <c r="F184" s="1036" t="s">
        <v>282</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c r="A185" s="1019"/>
      <c r="B185" s="912"/>
      <c r="C185" s="912"/>
      <c r="D185" s="1020"/>
      <c r="E185" s="787"/>
      <c r="F185" s="1037" t="s">
        <v>283</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c r="A186" s="1021"/>
      <c r="B186" s="907"/>
      <c r="C186" s="907"/>
      <c r="D186" s="1022"/>
      <c r="E186" s="791"/>
      <c r="F186" s="1024" t="s">
        <v>284</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c r="A187" s="1016" t="s">
        <v>301</v>
      </c>
      <c r="B187" s="1017"/>
      <c r="C187" s="1017"/>
      <c r="D187" s="1018"/>
      <c r="E187" s="790"/>
      <c r="F187" s="1036" t="s">
        <v>285</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c r="A188" s="1019"/>
      <c r="B188" s="912"/>
      <c r="C188" s="912"/>
      <c r="D188" s="1020"/>
      <c r="E188" s="787"/>
      <c r="F188" s="1037" t="s">
        <v>286</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c r="A189" s="1019"/>
      <c r="B189" s="912"/>
      <c r="C189" s="912"/>
      <c r="D189" s="1020"/>
      <c r="E189" s="787"/>
      <c r="F189" s="1037" t="s">
        <v>287</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c r="A190" s="1021"/>
      <c r="B190" s="907"/>
      <c r="C190" s="907"/>
      <c r="D190" s="1022"/>
      <c r="E190" s="791"/>
      <c r="F190" s="1024" t="s">
        <v>288</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c r="A191" s="1016" t="s">
        <v>302</v>
      </c>
      <c r="B191" s="1017"/>
      <c r="C191" s="1017"/>
      <c r="D191" s="1018"/>
      <c r="E191" s="790"/>
      <c r="F191" s="1074" t="s">
        <v>289</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c r="A192" s="1019"/>
      <c r="B192" s="912"/>
      <c r="C192" s="912"/>
      <c r="D192" s="1020"/>
      <c r="E192" s="787"/>
      <c r="F192" s="1023" t="s">
        <v>307</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c r="A193" s="1019"/>
      <c r="B193" s="912"/>
      <c r="C193" s="912"/>
      <c r="D193" s="1020"/>
      <c r="E193" s="790"/>
      <c r="F193" s="1074" t="s">
        <v>290</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c r="A194" s="1021"/>
      <c r="B194" s="907"/>
      <c r="C194" s="907"/>
      <c r="D194" s="1022"/>
      <c r="E194" s="791"/>
      <c r="F194" s="1024" t="s">
        <v>291</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c r="A195" s="1016" t="s">
        <v>303</v>
      </c>
      <c r="B195" s="1017"/>
      <c r="C195" s="1017"/>
      <c r="D195" s="1018"/>
      <c r="E195" s="790"/>
      <c r="F195" s="1074" t="s">
        <v>292</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c r="A196" s="1019"/>
      <c r="B196" s="912"/>
      <c r="C196" s="912"/>
      <c r="D196" s="1020"/>
      <c r="E196" s="787"/>
      <c r="F196" s="1023" t="s">
        <v>293</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c r="A197" s="1019"/>
      <c r="B197" s="912"/>
      <c r="C197" s="912"/>
      <c r="D197" s="1020"/>
      <c r="E197" s="787"/>
      <c r="F197" s="1023" t="s">
        <v>294</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c r="A198" s="1021"/>
      <c r="B198" s="907"/>
      <c r="C198" s="907"/>
      <c r="D198" s="1022"/>
      <c r="E198" s="791"/>
      <c r="F198" s="1024" t="s">
        <v>295</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c r="A199" s="1016" t="s">
        <v>304</v>
      </c>
      <c r="B199" s="1017"/>
      <c r="C199" s="1017"/>
      <c r="D199" s="1018"/>
      <c r="E199" s="790"/>
      <c r="F199" s="1075" t="s">
        <v>296</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c r="A200" s="1019"/>
      <c r="B200" s="912"/>
      <c r="C200" s="912"/>
      <c r="D200" s="1020"/>
      <c r="E200" s="787"/>
      <c r="F200" s="1023" t="s">
        <v>308</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c r="A201" s="1019"/>
      <c r="B201" s="912"/>
      <c r="C201" s="912"/>
      <c r="D201" s="1020"/>
      <c r="E201" s="787"/>
      <c r="F201" s="1023" t="s">
        <v>297</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c r="A202" s="1021"/>
      <c r="B202" s="907"/>
      <c r="C202" s="907"/>
      <c r="D202" s="1022"/>
      <c r="E202" s="792"/>
      <c r="F202" s="1226" t="s">
        <v>298</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c r="A203" s="883" t="s">
        <v>455</v>
      </c>
      <c r="B203" s="884"/>
      <c r="C203" s="884"/>
      <c r="D203" s="884"/>
      <c r="E203" s="884"/>
      <c r="F203" s="884"/>
      <c r="G203" s="884"/>
      <c r="H203" s="884"/>
      <c r="I203" s="884"/>
      <c r="J203" s="884"/>
      <c r="K203" s="884"/>
      <c r="L203" s="884"/>
      <c r="M203" s="884"/>
      <c r="N203" s="884"/>
      <c r="O203" s="884"/>
      <c r="P203" s="884"/>
      <c r="Q203" s="884"/>
      <c r="R203" s="884"/>
      <c r="S203" s="884"/>
      <c r="T203" s="884"/>
      <c r="U203" s="884"/>
      <c r="V203" s="884"/>
      <c r="W203" s="884"/>
      <c r="X203" s="884"/>
      <c r="Y203" s="884"/>
      <c r="Z203" s="884"/>
      <c r="AA203" s="884"/>
      <c r="AB203" s="884"/>
      <c r="AC203" s="884"/>
      <c r="AD203" s="884"/>
      <c r="AE203" s="884"/>
      <c r="AF203" s="885"/>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456</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46" t="s">
        <v>39</v>
      </c>
      <c r="B207" s="947"/>
      <c r="C207" s="947"/>
      <c r="D207" s="1051"/>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2"/>
      <c r="B208" s="1053"/>
      <c r="C208" s="1053"/>
      <c r="D208" s="1054"/>
      <c r="E208" s="428"/>
      <c r="F208" s="1023" t="s">
        <v>75</v>
      </c>
      <c r="G208" s="1023"/>
      <c r="H208" s="1023"/>
      <c r="I208" s="1023"/>
      <c r="J208" s="1023"/>
      <c r="K208" s="1023"/>
      <c r="L208" s="1023"/>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5" t="s">
        <v>40</v>
      </c>
      <c r="B209" s="1056"/>
      <c r="C209" s="1056"/>
      <c r="D209" s="1057"/>
      <c r="E209" s="428"/>
      <c r="F209" s="1031" t="s">
        <v>42</v>
      </c>
      <c r="G209" s="1031"/>
      <c r="H209" s="1031"/>
      <c r="I209" s="1031"/>
      <c r="J209" s="1031"/>
      <c r="K209" s="1031"/>
      <c r="L209" s="1031"/>
      <c r="M209" s="1031"/>
      <c r="N209" s="1031"/>
      <c r="O209" s="1031"/>
      <c r="P209" s="1031"/>
      <c r="Q209" s="1031"/>
      <c r="R209" s="1031"/>
      <c r="S209" s="1031"/>
      <c r="T209" s="103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83"/>
      <c r="B210" s="884"/>
      <c r="C210" s="884"/>
      <c r="D210" s="1058"/>
      <c r="E210" s="434"/>
      <c r="F210" s="435" t="s">
        <v>63</v>
      </c>
      <c r="G210" s="435"/>
      <c r="H210" s="1073"/>
      <c r="I210" s="1073"/>
      <c r="J210" s="1073"/>
      <c r="K210" s="1073"/>
      <c r="L210" s="1073"/>
      <c r="M210" s="1073"/>
      <c r="N210" s="1073"/>
      <c r="O210" s="1073"/>
      <c r="P210" s="1073"/>
      <c r="Q210" s="1073"/>
      <c r="R210" s="1073"/>
      <c r="S210" s="1073"/>
      <c r="T210" s="1073"/>
      <c r="U210" s="1073"/>
      <c r="V210" s="1073"/>
      <c r="W210" s="1073"/>
      <c r="X210" s="1073"/>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83" t="s">
        <v>455</v>
      </c>
      <c r="B211" s="884"/>
      <c r="C211" s="884"/>
      <c r="D211" s="884"/>
      <c r="E211" s="884"/>
      <c r="F211" s="884"/>
      <c r="G211" s="884"/>
      <c r="H211" s="884"/>
      <c r="I211" s="884"/>
      <c r="J211" s="884"/>
      <c r="K211" s="884"/>
      <c r="L211" s="884"/>
      <c r="M211" s="884"/>
      <c r="N211" s="884"/>
      <c r="O211" s="884"/>
      <c r="P211" s="884"/>
      <c r="Q211" s="884"/>
      <c r="R211" s="884"/>
      <c r="S211" s="884"/>
      <c r="T211" s="884"/>
      <c r="U211" s="884"/>
      <c r="V211" s="884"/>
      <c r="W211" s="884"/>
      <c r="X211" s="884"/>
      <c r="Y211" s="884"/>
      <c r="Z211" s="884"/>
      <c r="AA211" s="884"/>
      <c r="AB211" s="884"/>
      <c r="AC211" s="884"/>
      <c r="AD211" s="884"/>
      <c r="AE211" s="884"/>
      <c r="AF211" s="885"/>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48" t="s">
        <v>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69</v>
      </c>
      <c r="AA214" s="1221"/>
      <c r="AB214" s="1221"/>
      <c r="AC214" s="1221"/>
      <c r="AD214" s="1221"/>
      <c r="AE214" s="1221"/>
      <c r="AF214" s="1221"/>
      <c r="AG214" s="1221"/>
      <c r="AH214" s="1221"/>
      <c r="AI214" s="1221"/>
      <c r="AJ214" s="1221"/>
      <c r="AK214" s="122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71</v>
      </c>
      <c r="AA215" s="1222"/>
      <c r="AB215" s="1222"/>
      <c r="AC215" s="1222"/>
      <c r="AD215" s="1222"/>
      <c r="AE215" s="1222"/>
      <c r="AF215" s="1222"/>
      <c r="AG215" s="1222"/>
      <c r="AH215" s="1222"/>
      <c r="AI215" s="1222"/>
      <c r="AJ215" s="1222"/>
      <c r="AK215" s="1223"/>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72</v>
      </c>
      <c r="AA216" s="1224"/>
      <c r="AB216" s="1224"/>
      <c r="AC216" s="1224"/>
      <c r="AD216" s="1224"/>
      <c r="AE216" s="1224"/>
      <c r="AF216" s="1224"/>
      <c r="AG216" s="1224"/>
      <c r="AH216" s="1224"/>
      <c r="AI216" s="1224"/>
      <c r="AJ216" s="1224"/>
      <c r="AK216" s="122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224</v>
      </c>
      <c r="AA217" s="1224"/>
      <c r="AB217" s="1224"/>
      <c r="AC217" s="1224"/>
      <c r="AD217" s="1224"/>
      <c r="AE217" s="1224"/>
      <c r="AF217" s="1224"/>
      <c r="AG217" s="1224"/>
      <c r="AH217" s="1224"/>
      <c r="AI217" s="1224"/>
      <c r="AJ217" s="1224"/>
      <c r="AK217" s="122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243</v>
      </c>
      <c r="AA218" s="1224"/>
      <c r="AB218" s="1224"/>
      <c r="AC218" s="1224"/>
      <c r="AD218" s="1224"/>
      <c r="AE218" s="1224"/>
      <c r="AF218" s="1224"/>
      <c r="AG218" s="1224"/>
      <c r="AH218" s="1224"/>
      <c r="AI218" s="1224"/>
      <c r="AJ218" s="1224"/>
      <c r="AK218" s="1225"/>
    </row>
    <row r="219" spans="1:52" ht="24.75" customHeight="1">
      <c r="A219" s="441"/>
      <c r="B219" s="447"/>
      <c r="C219" s="1046" t="s">
        <v>151</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153</v>
      </c>
      <c r="AA219" s="1224"/>
      <c r="AB219" s="1224"/>
      <c r="AC219" s="1224"/>
      <c r="AD219" s="1224"/>
      <c r="AE219" s="1224"/>
      <c r="AF219" s="1224"/>
      <c r="AG219" s="1224"/>
      <c r="AH219" s="1224"/>
      <c r="AI219" s="1224"/>
      <c r="AJ219" s="1224"/>
      <c r="AK219" s="1225"/>
    </row>
    <row r="220" spans="1:52" ht="16.5" customHeight="1">
      <c r="A220" s="441"/>
      <c r="B220" s="447"/>
      <c r="C220" s="1046" t="s">
        <v>152</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154</v>
      </c>
      <c r="AA220" s="1209"/>
      <c r="AB220" s="1209"/>
      <c r="AC220" s="1209"/>
      <c r="AD220" s="1209"/>
      <c r="AE220" s="1209"/>
      <c r="AF220" s="1209"/>
      <c r="AG220" s="1209"/>
      <c r="AH220" s="1209"/>
      <c r="AI220" s="1209"/>
      <c r="AJ220" s="1209"/>
      <c r="AK220" s="1210"/>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70</v>
      </c>
      <c r="AA221" s="1211"/>
      <c r="AB221" s="1211"/>
      <c r="AC221" s="1211"/>
      <c r="AD221" s="1211"/>
      <c r="AE221" s="1211"/>
      <c r="AF221" s="1211"/>
      <c r="AG221" s="1211"/>
      <c r="AH221" s="1211"/>
      <c r="AI221" s="1211"/>
      <c r="AJ221" s="1211"/>
      <c r="AK221" s="1212"/>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1216" t="s">
        <v>159</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c r="A224" s="441"/>
      <c r="B224" s="455" t="s">
        <v>161</v>
      </c>
      <c r="C224" s="1215" t="s">
        <v>401</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13" t="s">
        <v>258</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83">
        <v>4</v>
      </c>
      <c r="E229" s="1084"/>
      <c r="F229" s="463" t="s">
        <v>5</v>
      </c>
      <c r="G229" s="1083" t="s">
        <v>517</v>
      </c>
      <c r="H229" s="1084"/>
      <c r="I229" s="463" t="s">
        <v>4</v>
      </c>
      <c r="J229" s="1083" t="s">
        <v>517</v>
      </c>
      <c r="K229" s="1084"/>
      <c r="L229" s="463" t="s">
        <v>3</v>
      </c>
      <c r="M229" s="464"/>
      <c r="N229" s="1085" t="s">
        <v>6</v>
      </c>
      <c r="O229" s="1085"/>
      <c r="P229" s="1085"/>
      <c r="Q229" s="1086" t="str">
        <f>IF(G9="","",G9)</f>
        <v>○○ケアサービス</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c r="A230" s="465"/>
      <c r="B230" s="466"/>
      <c r="C230" s="467"/>
      <c r="D230" s="467"/>
      <c r="E230" s="467"/>
      <c r="F230" s="467"/>
      <c r="G230" s="467"/>
      <c r="H230" s="467"/>
      <c r="I230" s="467"/>
      <c r="J230" s="467"/>
      <c r="K230" s="467"/>
      <c r="L230" s="467"/>
      <c r="M230" s="467"/>
      <c r="N230" s="1078" t="s">
        <v>94</v>
      </c>
      <c r="O230" s="1078"/>
      <c r="P230" s="1078"/>
      <c r="Q230" s="1079" t="s">
        <v>95</v>
      </c>
      <c r="R230" s="1079"/>
      <c r="S230" s="1080" t="s">
        <v>518</v>
      </c>
      <c r="T230" s="1080"/>
      <c r="U230" s="1080"/>
      <c r="V230" s="1080"/>
      <c r="W230" s="1080"/>
      <c r="X230" s="1081" t="s">
        <v>96</v>
      </c>
      <c r="Y230" s="1081"/>
      <c r="Z230" s="1080" t="s">
        <v>519</v>
      </c>
      <c r="AA230" s="1080"/>
      <c r="AB230" s="1080"/>
      <c r="AC230" s="1080"/>
      <c r="AD230" s="1080"/>
      <c r="AE230" s="1080"/>
      <c r="AF230" s="1080"/>
      <c r="AG230" s="1080"/>
      <c r="AH230" s="1080"/>
      <c r="AI230" s="1082"/>
      <c r="AJ230" s="108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topLeftCell="D7" zoomScale="90" zoomScaleNormal="85" zoomScaleSheetLayoutView="90" zoomScalePageLayoutView="70" workbookViewId="0">
      <selection activeCell="B47" sqref="B47:AK4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46" t="s">
        <v>6</v>
      </c>
      <c r="B3" s="1246"/>
      <c r="C3" s="1247"/>
      <c r="D3" s="1243" t="str">
        <f>IF(基本情報入力シート!M16="","",基本情報入力シート!M16)</f>
        <v>○○ケアサービス</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66" t="s">
        <v>471</v>
      </c>
      <c r="B5" s="1267"/>
      <c r="C5" s="1267"/>
      <c r="D5" s="1267"/>
      <c r="E5" s="1267"/>
      <c r="F5" s="1267"/>
      <c r="G5" s="1267"/>
      <c r="H5" s="1267"/>
      <c r="I5" s="1267"/>
      <c r="J5" s="1267"/>
      <c r="K5" s="1267"/>
      <c r="L5" s="1267"/>
      <c r="M5" s="1267"/>
      <c r="N5" s="1267"/>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50"/>
      <c r="B7" s="1252" t="s">
        <v>7</v>
      </c>
      <c r="C7" s="1253"/>
      <c r="D7" s="1253"/>
      <c r="E7" s="1253"/>
      <c r="F7" s="1253"/>
      <c r="G7" s="1253"/>
      <c r="H7" s="1253"/>
      <c r="I7" s="1253"/>
      <c r="J7" s="1253"/>
      <c r="K7" s="1254"/>
      <c r="L7" s="1258" t="s">
        <v>108</v>
      </c>
      <c r="M7" s="476"/>
      <c r="N7" s="477"/>
      <c r="O7" s="1260" t="s">
        <v>126</v>
      </c>
      <c r="P7" s="1262" t="s">
        <v>68</v>
      </c>
      <c r="Q7" s="1264" t="s">
        <v>412</v>
      </c>
      <c r="R7" s="1238" t="s">
        <v>443</v>
      </c>
      <c r="S7" s="478" t="s">
        <v>460</v>
      </c>
      <c r="T7" s="479"/>
      <c r="U7" s="479"/>
      <c r="V7" s="479"/>
      <c r="W7" s="479"/>
      <c r="X7" s="479"/>
      <c r="Y7" s="479"/>
      <c r="Z7" s="479"/>
      <c r="AA7" s="479"/>
      <c r="AB7" s="479"/>
      <c r="AC7" s="479"/>
      <c r="AD7" s="479"/>
      <c r="AE7" s="479"/>
      <c r="AF7" s="479"/>
      <c r="AG7" s="479"/>
      <c r="AH7" s="728"/>
    </row>
    <row r="8" spans="1:34" ht="14.25" customHeight="1">
      <c r="A8" s="1251"/>
      <c r="B8" s="1255"/>
      <c r="C8" s="1256"/>
      <c r="D8" s="1256"/>
      <c r="E8" s="1256"/>
      <c r="F8" s="1256"/>
      <c r="G8" s="1256"/>
      <c r="H8" s="1256"/>
      <c r="I8" s="1256"/>
      <c r="J8" s="1256"/>
      <c r="K8" s="1257"/>
      <c r="L8" s="1259"/>
      <c r="M8" s="1230" t="s">
        <v>182</v>
      </c>
      <c r="N8" s="1232"/>
      <c r="O8" s="1261"/>
      <c r="P8" s="1263"/>
      <c r="Q8" s="1265"/>
      <c r="R8" s="1239"/>
      <c r="S8" s="480"/>
      <c r="T8" s="1248" t="s">
        <v>34</v>
      </c>
      <c r="U8" s="1249"/>
      <c r="V8" s="1240" t="s">
        <v>28</v>
      </c>
      <c r="W8" s="1241"/>
      <c r="X8" s="1241"/>
      <c r="Y8" s="1241"/>
      <c r="Z8" s="1241"/>
      <c r="AA8" s="1241"/>
      <c r="AB8" s="1241"/>
      <c r="AC8" s="1241"/>
      <c r="AD8" s="1241"/>
      <c r="AE8" s="1241"/>
      <c r="AF8" s="1241"/>
      <c r="AG8" s="1242"/>
      <c r="AH8" s="1238" t="s">
        <v>448</v>
      </c>
    </row>
    <row r="9" spans="1:34" ht="13.5" customHeight="1">
      <c r="A9" s="1251"/>
      <c r="B9" s="1255"/>
      <c r="C9" s="1256"/>
      <c r="D9" s="1256"/>
      <c r="E9" s="1256"/>
      <c r="F9" s="1256"/>
      <c r="G9" s="1256"/>
      <c r="H9" s="1256"/>
      <c r="I9" s="1256"/>
      <c r="J9" s="1256"/>
      <c r="K9" s="1257"/>
      <c r="L9" s="1259"/>
      <c r="M9" s="481"/>
      <c r="N9" s="482"/>
      <c r="O9" s="1261"/>
      <c r="P9" s="1263"/>
      <c r="Q9" s="1265"/>
      <c r="R9" s="1239"/>
      <c r="S9" s="1233" t="s">
        <v>84</v>
      </c>
      <c r="T9" s="1234" t="s">
        <v>447</v>
      </c>
      <c r="U9" s="1236" t="s">
        <v>111</v>
      </c>
      <c r="V9" s="1227" t="s">
        <v>446</v>
      </c>
      <c r="W9" s="1228"/>
      <c r="X9" s="1228"/>
      <c r="Y9" s="1228"/>
      <c r="Z9" s="1228"/>
      <c r="AA9" s="1228"/>
      <c r="AB9" s="1228"/>
      <c r="AC9" s="1228"/>
      <c r="AD9" s="1228"/>
      <c r="AE9" s="1228"/>
      <c r="AF9" s="1228"/>
      <c r="AG9" s="1229"/>
      <c r="AH9" s="1239"/>
    </row>
    <row r="10" spans="1:34" ht="150" customHeight="1">
      <c r="A10" s="1251"/>
      <c r="B10" s="1255"/>
      <c r="C10" s="1256"/>
      <c r="D10" s="1256"/>
      <c r="E10" s="1256"/>
      <c r="F10" s="1256"/>
      <c r="G10" s="1256"/>
      <c r="H10" s="1256"/>
      <c r="I10" s="1256"/>
      <c r="J10" s="1256"/>
      <c r="K10" s="1257"/>
      <c r="L10" s="1259"/>
      <c r="M10" s="483" t="s">
        <v>183</v>
      </c>
      <c r="N10" s="483" t="s">
        <v>184</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A7" zoomScale="80" zoomScaleNormal="80" zoomScaleSheetLayoutView="70" workbookViewId="0">
      <selection activeCell="B47" sqref="B47:AK47"/>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46" t="s">
        <v>6</v>
      </c>
      <c r="B3" s="1246"/>
      <c r="C3" s="1247"/>
      <c r="D3" s="1243" t="str">
        <f>IF(基本情報入力シート!M16="","",基本情報入力シート!M16)</f>
        <v>○○ケアサービス</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472</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50"/>
      <c r="B7" s="1252" t="s">
        <v>7</v>
      </c>
      <c r="C7" s="1253"/>
      <c r="D7" s="1253"/>
      <c r="E7" s="1253"/>
      <c r="F7" s="1253"/>
      <c r="G7" s="1253"/>
      <c r="H7" s="1253"/>
      <c r="I7" s="1253"/>
      <c r="J7" s="1253"/>
      <c r="K7" s="1254"/>
      <c r="L7" s="1258" t="s">
        <v>108</v>
      </c>
      <c r="M7" s="1275" t="s">
        <v>182</v>
      </c>
      <c r="N7" s="1229"/>
      <c r="O7" s="1260" t="s">
        <v>126</v>
      </c>
      <c r="P7" s="1262" t="s">
        <v>68</v>
      </c>
      <c r="Q7" s="1264" t="s">
        <v>412</v>
      </c>
      <c r="R7" s="1227" t="s">
        <v>116</v>
      </c>
      <c r="S7" s="520" t="s">
        <v>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51"/>
      <c r="B8" s="1255"/>
      <c r="C8" s="1256"/>
      <c r="D8" s="1256"/>
      <c r="E8" s="1256"/>
      <c r="F8" s="1256"/>
      <c r="G8" s="1256"/>
      <c r="H8" s="1256"/>
      <c r="I8" s="1256"/>
      <c r="J8" s="1256"/>
      <c r="K8" s="1257"/>
      <c r="L8" s="1259"/>
      <c r="M8" s="1230"/>
      <c r="N8" s="1232"/>
      <c r="O8" s="1261"/>
      <c r="P8" s="1263"/>
      <c r="Q8" s="1265"/>
      <c r="R8" s="1272"/>
      <c r="S8" s="524"/>
      <c r="T8" s="1268" t="s">
        <v>10</v>
      </c>
      <c r="U8" s="1269"/>
      <c r="V8" s="525" t="s">
        <v>34</v>
      </c>
      <c r="W8" s="1270" t="s">
        <v>28</v>
      </c>
      <c r="X8" s="1271"/>
      <c r="Y8" s="1271"/>
      <c r="Z8" s="1271"/>
      <c r="AA8" s="1271"/>
      <c r="AB8" s="1271"/>
      <c r="AC8" s="1271"/>
      <c r="AD8" s="1271"/>
      <c r="AE8" s="1271"/>
      <c r="AF8" s="1271"/>
      <c r="AG8" s="1271"/>
      <c r="AH8" s="1271"/>
      <c r="AI8" s="526" t="s">
        <v>15</v>
      </c>
      <c r="AJ8" s="180"/>
      <c r="AK8" s="180"/>
      <c r="AL8" s="180"/>
      <c r="AM8" s="180"/>
      <c r="AN8" s="180"/>
      <c r="AO8" s="180"/>
      <c r="AP8" s="180"/>
      <c r="AQ8" s="180"/>
      <c r="AR8" s="180"/>
      <c r="AS8" s="180"/>
      <c r="AT8" s="180"/>
      <c r="AU8" s="180"/>
    </row>
    <row r="9" spans="1:47" ht="13.5" customHeight="1">
      <c r="A9" s="1251"/>
      <c r="B9" s="1255"/>
      <c r="C9" s="1256"/>
      <c r="D9" s="1256"/>
      <c r="E9" s="1256"/>
      <c r="F9" s="1256"/>
      <c r="G9" s="1256"/>
      <c r="H9" s="1256"/>
      <c r="I9" s="1256"/>
      <c r="J9" s="1256"/>
      <c r="K9" s="1257"/>
      <c r="L9" s="1259"/>
      <c r="M9" s="1276"/>
      <c r="N9" s="1277"/>
      <c r="O9" s="1261"/>
      <c r="P9" s="1263"/>
      <c r="Q9" s="1265"/>
      <c r="R9" s="1272"/>
      <c r="S9" s="1233" t="s">
        <v>99</v>
      </c>
      <c r="T9" s="1278" t="s">
        <v>450</v>
      </c>
      <c r="U9" s="1279" t="s">
        <v>117</v>
      </c>
      <c r="V9" s="1273" t="s">
        <v>76</v>
      </c>
      <c r="W9" s="1227" t="s">
        <v>445</v>
      </c>
      <c r="X9" s="1228"/>
      <c r="Y9" s="1228"/>
      <c r="Z9" s="1228"/>
      <c r="AA9" s="1228"/>
      <c r="AB9" s="1228"/>
      <c r="AC9" s="1228"/>
      <c r="AD9" s="1228"/>
      <c r="AE9" s="1228"/>
      <c r="AF9" s="1228"/>
      <c r="AG9" s="1228"/>
      <c r="AH9" s="1228"/>
      <c r="AI9" s="1239" t="s">
        <v>451</v>
      </c>
      <c r="AJ9" s="180"/>
      <c r="AK9" s="180"/>
      <c r="AL9" s="180"/>
      <c r="AM9" s="180"/>
      <c r="AN9" s="180"/>
      <c r="AO9" s="180"/>
      <c r="AP9" s="180"/>
      <c r="AQ9" s="180"/>
      <c r="AR9" s="180"/>
      <c r="AS9" s="180"/>
      <c r="AT9" s="180"/>
      <c r="AU9" s="180"/>
    </row>
    <row r="10" spans="1:47" ht="150" customHeight="1">
      <c r="A10" s="1251"/>
      <c r="B10" s="1255"/>
      <c r="C10" s="1256"/>
      <c r="D10" s="1256"/>
      <c r="E10" s="1256"/>
      <c r="F10" s="1256"/>
      <c r="G10" s="1256"/>
      <c r="H10" s="1256"/>
      <c r="I10" s="1256"/>
      <c r="J10" s="1256"/>
      <c r="K10" s="1257"/>
      <c r="L10" s="1259"/>
      <c r="M10" s="483" t="s">
        <v>183</v>
      </c>
      <c r="N10" s="483" t="s">
        <v>184</v>
      </c>
      <c r="O10" s="1261"/>
      <c r="P10" s="1263"/>
      <c r="Q10" s="1265"/>
      <c r="R10" s="1272"/>
      <c r="S10" s="1233"/>
      <c r="T10" s="1278"/>
      <c r="U10" s="1279"/>
      <c r="V10" s="1274"/>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40" zoomScaleNormal="85" zoomScaleSheetLayoutView="40" zoomScalePageLayoutView="70" workbookViewId="0">
      <selection activeCell="S18" sqref="S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280" t="s">
        <v>530</v>
      </c>
      <c r="R2" s="1280"/>
      <c r="S2" s="1280"/>
      <c r="T2" s="1280"/>
      <c r="U2" s="1280"/>
      <c r="V2" s="1280"/>
      <c r="W2" s="1280"/>
      <c r="X2" s="1280"/>
      <c r="Y2" s="1280"/>
      <c r="Z2" s="1280"/>
      <c r="AA2" s="1280"/>
      <c r="AB2" s="1280"/>
      <c r="AC2" s="1280"/>
      <c r="AD2" s="1280"/>
      <c r="AE2" s="1280"/>
      <c r="AF2" s="1280"/>
      <c r="AG2" s="1280"/>
      <c r="AH2" s="1280"/>
      <c r="AI2" s="1280"/>
      <c r="AJ2" s="1280"/>
      <c r="AK2" s="1280"/>
      <c r="AL2" s="784"/>
    </row>
    <row r="3" spans="1:38" ht="27" customHeight="1" thickBot="1">
      <c r="A3" s="1283" t="s">
        <v>6</v>
      </c>
      <c r="B3" s="1283"/>
      <c r="C3" s="1284"/>
      <c r="D3" s="1285" t="str">
        <f>IF(基本情報入力シート!M16="","",基本情報入力シート!M16)</f>
        <v>○○ケアサービス</v>
      </c>
      <c r="E3" s="1286"/>
      <c r="F3" s="1286"/>
      <c r="G3" s="1286"/>
      <c r="H3" s="1286"/>
      <c r="I3" s="1286"/>
      <c r="J3" s="1286"/>
      <c r="K3" s="1286"/>
      <c r="L3" s="1286"/>
      <c r="M3" s="1286"/>
      <c r="N3" s="1286"/>
      <c r="O3" s="1287"/>
      <c r="P3" s="470"/>
      <c r="Q3" s="1280"/>
      <c r="R3" s="1280"/>
      <c r="S3" s="1280"/>
      <c r="T3" s="1280"/>
      <c r="U3" s="1280"/>
      <c r="V3" s="1280"/>
      <c r="W3" s="1280"/>
      <c r="X3" s="1280"/>
      <c r="Y3" s="1280"/>
      <c r="Z3" s="1280"/>
      <c r="AA3" s="1280"/>
      <c r="AB3" s="1280"/>
      <c r="AC3" s="1280"/>
      <c r="AD3" s="1280"/>
      <c r="AE3" s="1280"/>
      <c r="AF3" s="1280"/>
      <c r="AG3" s="1280"/>
      <c r="AH3" s="1280"/>
      <c r="AI3" s="1280"/>
      <c r="AJ3" s="1280"/>
      <c r="AK3" s="1280"/>
      <c r="AL3" s="784"/>
    </row>
    <row r="4" spans="1:38" ht="21" customHeight="1" thickBot="1">
      <c r="A4" s="601"/>
      <c r="B4" s="601"/>
      <c r="C4" s="601"/>
      <c r="D4" s="602"/>
      <c r="E4" s="602"/>
      <c r="F4" s="602"/>
      <c r="G4" s="602"/>
      <c r="H4" s="602"/>
      <c r="I4" s="602"/>
      <c r="J4" s="602"/>
      <c r="K4" s="602"/>
      <c r="L4" s="602"/>
      <c r="M4" s="602"/>
      <c r="N4" s="602"/>
      <c r="O4" s="602"/>
      <c r="P4" s="473"/>
      <c r="Q4" s="1280"/>
      <c r="R4" s="1280"/>
      <c r="S4" s="1280"/>
      <c r="T4" s="1280"/>
      <c r="U4" s="1280"/>
      <c r="V4" s="1280"/>
      <c r="W4" s="1280"/>
      <c r="X4" s="1280"/>
      <c r="Y4" s="1280"/>
      <c r="Z4" s="1280"/>
      <c r="AA4" s="1280"/>
      <c r="AB4" s="1280"/>
      <c r="AC4" s="1280"/>
      <c r="AD4" s="1280"/>
      <c r="AE4" s="1280"/>
      <c r="AF4" s="1280"/>
      <c r="AG4" s="1280"/>
      <c r="AH4" s="1280"/>
      <c r="AI4" s="1280"/>
      <c r="AJ4" s="1280"/>
      <c r="AK4" s="1280"/>
      <c r="AL4" s="784"/>
    </row>
    <row r="5" spans="1:38" ht="27.75" customHeight="1" thickBot="1">
      <c r="A5" s="1266" t="s">
        <v>473</v>
      </c>
      <c r="B5" s="1267"/>
      <c r="C5" s="1267"/>
      <c r="D5" s="1267"/>
      <c r="E5" s="1267"/>
      <c r="F5" s="1267"/>
      <c r="G5" s="1267"/>
      <c r="H5" s="1267"/>
      <c r="I5" s="1267"/>
      <c r="J5" s="1267"/>
      <c r="K5" s="1267"/>
      <c r="L5" s="1267"/>
      <c r="M5" s="1267"/>
      <c r="N5" s="1267"/>
      <c r="O5" s="603">
        <f>IF(SUM(AH12:AH111)=0,"",SUM(AH12:AH111))</f>
        <v>4597200</v>
      </c>
      <c r="P5" s="785"/>
      <c r="Q5" s="1280"/>
      <c r="R5" s="1280"/>
      <c r="S5" s="1280"/>
      <c r="T5" s="1280"/>
      <c r="U5" s="1280"/>
      <c r="V5" s="1280"/>
      <c r="W5" s="1280"/>
      <c r="X5" s="1280"/>
      <c r="Y5" s="1280"/>
      <c r="Z5" s="1280"/>
      <c r="AA5" s="1280"/>
      <c r="AB5" s="1280"/>
      <c r="AC5" s="1280"/>
      <c r="AD5" s="1280"/>
      <c r="AE5" s="1280"/>
      <c r="AF5" s="1280"/>
      <c r="AG5" s="1280"/>
      <c r="AH5" s="1280"/>
      <c r="AI5" s="1280"/>
      <c r="AJ5" s="1280"/>
      <c r="AK5" s="1280"/>
      <c r="AL5" s="784"/>
    </row>
    <row r="6" spans="1:38" ht="21" customHeight="1" thickBot="1">
      <c r="R6" s="604"/>
      <c r="S6" s="604"/>
      <c r="T6" s="180"/>
      <c r="AH6" s="605"/>
    </row>
    <row r="7" spans="1:38" ht="18" customHeight="1">
      <c r="A7" s="1288"/>
      <c r="B7" s="1290" t="s">
        <v>7</v>
      </c>
      <c r="C7" s="1291"/>
      <c r="D7" s="1291"/>
      <c r="E7" s="1291"/>
      <c r="F7" s="1291"/>
      <c r="G7" s="1291"/>
      <c r="H7" s="1291"/>
      <c r="I7" s="1291"/>
      <c r="J7" s="1291"/>
      <c r="K7" s="1292"/>
      <c r="L7" s="1296" t="s">
        <v>108</v>
      </c>
      <c r="M7" s="606"/>
      <c r="N7" s="607"/>
      <c r="O7" s="1298" t="s">
        <v>126</v>
      </c>
      <c r="P7" s="1302" t="s">
        <v>68</v>
      </c>
      <c r="Q7" s="1296" t="s">
        <v>523</v>
      </c>
      <c r="R7" s="1304" t="s">
        <v>412</v>
      </c>
      <c r="S7" s="1306" t="s">
        <v>443</v>
      </c>
      <c r="T7" s="1316" t="s">
        <v>452</v>
      </c>
      <c r="U7" s="1317"/>
      <c r="V7" s="1317"/>
      <c r="W7" s="1317"/>
      <c r="X7" s="1317"/>
      <c r="Y7" s="1317"/>
      <c r="Z7" s="1317"/>
      <c r="AA7" s="1317"/>
      <c r="AB7" s="1317"/>
      <c r="AC7" s="1317"/>
      <c r="AD7" s="1317"/>
      <c r="AE7" s="1317"/>
      <c r="AF7" s="1317"/>
      <c r="AG7" s="1317"/>
      <c r="AH7" s="1317"/>
      <c r="AI7" s="1317"/>
      <c r="AJ7" s="1317"/>
      <c r="AK7" s="1317"/>
      <c r="AL7" s="1318"/>
    </row>
    <row r="8" spans="1:38" ht="21.75" customHeight="1">
      <c r="A8" s="1289"/>
      <c r="B8" s="1293"/>
      <c r="C8" s="1294"/>
      <c r="D8" s="1294"/>
      <c r="E8" s="1294"/>
      <c r="F8" s="1294"/>
      <c r="G8" s="1294"/>
      <c r="H8" s="1294"/>
      <c r="I8" s="1294"/>
      <c r="J8" s="1294"/>
      <c r="K8" s="1295"/>
      <c r="L8" s="1297"/>
      <c r="M8" s="1300" t="s">
        <v>182</v>
      </c>
      <c r="N8" s="1301"/>
      <c r="O8" s="1299"/>
      <c r="P8" s="1303"/>
      <c r="Q8" s="1297"/>
      <c r="R8" s="1305"/>
      <c r="S8" s="1307"/>
      <c r="T8" s="1319" t="s">
        <v>99</v>
      </c>
      <c r="U8" s="1310" t="s">
        <v>427</v>
      </c>
      <c r="V8" s="1312" t="s">
        <v>444</v>
      </c>
      <c r="W8" s="1313"/>
      <c r="X8" s="1313"/>
      <c r="Y8" s="1313"/>
      <c r="Z8" s="1313"/>
      <c r="AA8" s="1313"/>
      <c r="AB8" s="1313"/>
      <c r="AC8" s="1313"/>
      <c r="AD8" s="1313"/>
      <c r="AE8" s="1313"/>
      <c r="AF8" s="1313"/>
      <c r="AG8" s="1314"/>
      <c r="AH8" s="1264" t="s">
        <v>442</v>
      </c>
      <c r="AI8" s="1308" t="s">
        <v>413</v>
      </c>
      <c r="AJ8" s="1308"/>
      <c r="AK8" s="1308"/>
      <c r="AL8" s="1309"/>
    </row>
    <row r="9" spans="1:38" ht="13.5" customHeight="1">
      <c r="A9" s="1289"/>
      <c r="B9" s="1293"/>
      <c r="C9" s="1294"/>
      <c r="D9" s="1294"/>
      <c r="E9" s="1294"/>
      <c r="F9" s="1294"/>
      <c r="G9" s="1294"/>
      <c r="H9" s="1294"/>
      <c r="I9" s="1294"/>
      <c r="J9" s="1294"/>
      <c r="K9" s="1295"/>
      <c r="L9" s="1297"/>
      <c r="M9" s="608"/>
      <c r="N9" s="609"/>
      <c r="O9" s="1299"/>
      <c r="P9" s="1303"/>
      <c r="Q9" s="1297"/>
      <c r="R9" s="1305"/>
      <c r="S9" s="1307"/>
      <c r="T9" s="1233"/>
      <c r="U9" s="1311"/>
      <c r="V9" s="1315"/>
      <c r="W9" s="1315"/>
      <c r="X9" s="1315"/>
      <c r="Y9" s="1315"/>
      <c r="Z9" s="1315"/>
      <c r="AA9" s="1315"/>
      <c r="AB9" s="1315"/>
      <c r="AC9" s="1315"/>
      <c r="AD9" s="1315"/>
      <c r="AE9" s="1315"/>
      <c r="AF9" s="1315"/>
      <c r="AG9" s="1301"/>
      <c r="AH9" s="1265"/>
      <c r="AI9" s="1281"/>
      <c r="AJ9" s="1282"/>
      <c r="AK9" s="729"/>
      <c r="AL9" s="742"/>
    </row>
    <row r="10" spans="1:38" ht="150" customHeight="1">
      <c r="A10" s="1289"/>
      <c r="B10" s="1293"/>
      <c r="C10" s="1294"/>
      <c r="D10" s="1294"/>
      <c r="E10" s="1294"/>
      <c r="F10" s="1294"/>
      <c r="G10" s="1294"/>
      <c r="H10" s="1294"/>
      <c r="I10" s="1294"/>
      <c r="J10" s="1294"/>
      <c r="K10" s="1295"/>
      <c r="L10" s="1297"/>
      <c r="M10" s="610" t="s">
        <v>183</v>
      </c>
      <c r="N10" s="610" t="s">
        <v>184</v>
      </c>
      <c r="O10" s="1299"/>
      <c r="P10" s="1303"/>
      <c r="Q10" s="1297"/>
      <c r="R10" s="1305"/>
      <c r="S10" s="1307"/>
      <c r="T10" s="1233"/>
      <c r="U10" s="1311"/>
      <c r="V10" s="1315"/>
      <c r="W10" s="1315"/>
      <c r="X10" s="1315"/>
      <c r="Y10" s="1315"/>
      <c r="Z10" s="1315"/>
      <c r="AA10" s="1315"/>
      <c r="AB10" s="1315"/>
      <c r="AC10" s="1315"/>
      <c r="AD10" s="1315"/>
      <c r="AE10" s="1315"/>
      <c r="AF10" s="1315"/>
      <c r="AG10" s="1301"/>
      <c r="AH10" s="1265"/>
      <c r="AI10" s="643" t="s">
        <v>428</v>
      </c>
      <c r="AJ10" s="644" t="s">
        <v>429</v>
      </c>
      <c r="AK10" s="729" t="s">
        <v>525</v>
      </c>
      <c r="AL10" s="743" t="s">
        <v>430</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520</v>
      </c>
      <c r="R12" s="505">
        <f>IF(基本情報入力シート!Z33="","",基本情報入力シート!Z33)</f>
        <v>200000</v>
      </c>
      <c r="S12" s="506">
        <f>IF(基本情報入力シート!AA33="","",基本情報入力シート!AA33)</f>
        <v>11.4</v>
      </c>
      <c r="T12" s="764" t="s">
        <v>464</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521</v>
      </c>
      <c r="R13" s="505">
        <f>IF(基本情報入力シート!Z34="","",基本情報入力シート!Z34)</f>
        <v>400000</v>
      </c>
      <c r="S13" s="506">
        <f>IF(基本情報入力シート!AA34="","",基本情報入力シート!AA34)</f>
        <v>10.9</v>
      </c>
      <c r="T13" s="764" t="s">
        <v>464</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520</v>
      </c>
      <c r="R14" s="505">
        <f>IF(基本情報入力シート!Z35="","",基本情報入力シート!Z35)</f>
        <v>2100000</v>
      </c>
      <c r="S14" s="506">
        <f>IF(基本情報入力シート!AA35="","",基本情報入力シート!AA35)</f>
        <v>10.68</v>
      </c>
      <c r="T14" s="764" t="s">
        <v>464</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520</v>
      </c>
      <c r="R15" s="505">
        <f>IF(基本情報入力シート!Z36="","",基本情報入力シート!Z36)</f>
        <v>400000</v>
      </c>
      <c r="S15" s="506">
        <f>IF(基本情報入力シート!AA36="","",基本情報入力シート!AA36)</f>
        <v>10.88</v>
      </c>
      <c r="T15" s="764" t="s">
        <v>464</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521</v>
      </c>
      <c r="R16" s="505">
        <f>IF(基本情報入力シート!Z37="","",基本情報入力シート!Z37)</f>
        <v>2600000</v>
      </c>
      <c r="S16" s="506">
        <f>IF(基本情報入力シート!AA37="","",基本情報入力シート!AA37)</f>
        <v>10.68</v>
      </c>
      <c r="T16" s="764" t="s">
        <v>464</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522</v>
      </c>
      <c r="R17" s="505">
        <f>IF(基本情報入力シート!Z38="","",基本情報入力シート!Z38)</f>
        <v>100000</v>
      </c>
      <c r="S17" s="506">
        <f>IF(基本情報入力シート!AA38="","",基本情報入力シート!AA38)</f>
        <v>10.68</v>
      </c>
      <c r="T17" s="764" t="s">
        <v>464</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B12:P111 Y12:Y111 AA12:AA111 W12:W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458</v>
      </c>
      <c r="B1" s="6"/>
      <c r="C1" s="6"/>
      <c r="D1" s="6"/>
      <c r="E1" s="6"/>
      <c r="F1" s="6"/>
      <c r="G1" s="6"/>
    </row>
    <row r="2" spans="1:13" s="3" customFormat="1" ht="27.75" customHeight="1">
      <c r="A2" s="1334" t="s">
        <v>29</v>
      </c>
      <c r="B2" s="1324"/>
      <c r="C2" s="1331" t="s">
        <v>82</v>
      </c>
      <c r="D2" s="1332"/>
      <c r="E2" s="1332"/>
      <c r="F2" s="1332"/>
      <c r="G2" s="1333"/>
      <c r="H2" s="1320" t="s">
        <v>259</v>
      </c>
      <c r="I2" s="1321"/>
      <c r="J2" s="1321"/>
      <c r="K2" s="1321"/>
      <c r="L2" s="1322"/>
    </row>
    <row r="3" spans="1:13" ht="39" customHeight="1">
      <c r="A3" s="1335"/>
      <c r="B3" s="1336"/>
      <c r="C3" s="1338" t="s">
        <v>83</v>
      </c>
      <c r="D3" s="1340"/>
      <c r="E3" s="1340"/>
      <c r="F3" s="1340"/>
      <c r="G3" s="1339"/>
      <c r="H3" s="1338" t="s">
        <v>80</v>
      </c>
      <c r="I3" s="1339"/>
      <c r="J3" s="1323" t="s">
        <v>202</v>
      </c>
      <c r="K3" s="1324"/>
      <c r="L3" s="1325"/>
    </row>
    <row r="4" spans="1:13" ht="18" customHeight="1">
      <c r="A4" s="1337"/>
      <c r="B4" s="1327"/>
      <c r="C4" s="15" t="s">
        <v>77</v>
      </c>
      <c r="D4" s="16" t="s">
        <v>78</v>
      </c>
      <c r="E4" s="16" t="s">
        <v>79</v>
      </c>
      <c r="F4" s="16"/>
      <c r="G4" s="17"/>
      <c r="H4" s="25" t="s">
        <v>35</v>
      </c>
      <c r="I4" s="24" t="s">
        <v>36</v>
      </c>
      <c r="J4" s="1326"/>
      <c r="K4" s="1327"/>
      <c r="L4" s="1328"/>
    </row>
    <row r="5" spans="1:13" ht="18" customHeight="1">
      <c r="A5" s="1329" t="s">
        <v>30</v>
      </c>
      <c r="B5" s="133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9" t="s">
        <v>20</v>
      </c>
      <c r="B6" s="133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9" t="s">
        <v>260</v>
      </c>
      <c r="B7" s="133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9" t="s">
        <v>350</v>
      </c>
      <c r="B8" s="133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9" t="s">
        <v>31</v>
      </c>
      <c r="B9" s="133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9" t="s">
        <v>21</v>
      </c>
      <c r="B10" s="133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9" t="s">
        <v>351</v>
      </c>
      <c r="B11" s="133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9" t="s">
        <v>352</v>
      </c>
      <c r="B12" s="133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9" t="s">
        <v>22</v>
      </c>
      <c r="B13" s="133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9" t="s">
        <v>353</v>
      </c>
      <c r="B14" s="133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9" t="s">
        <v>354</v>
      </c>
      <c r="B15" s="133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9" t="s">
        <v>24</v>
      </c>
      <c r="B16" s="133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9" t="s">
        <v>355</v>
      </c>
      <c r="B17" s="133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9" t="s">
        <v>25</v>
      </c>
      <c r="B18" s="133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9" t="s">
        <v>23</v>
      </c>
      <c r="B19" s="133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9" t="s">
        <v>356</v>
      </c>
      <c r="B20" s="133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9" t="s">
        <v>26</v>
      </c>
      <c r="B21" s="133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9" t="s">
        <v>357</v>
      </c>
      <c r="B22" s="133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9" t="s">
        <v>27</v>
      </c>
      <c r="B23" s="133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9" t="s">
        <v>358</v>
      </c>
      <c r="B24" s="133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9" t="s">
        <v>32</v>
      </c>
      <c r="B25" s="133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41" t="s">
        <v>359</v>
      </c>
      <c r="B26" s="134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43" t="s">
        <v>329</v>
      </c>
      <c r="B27" s="134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41" t="s">
        <v>330</v>
      </c>
      <c r="B28" s="134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9" t="s">
        <v>340</v>
      </c>
      <c r="B29" s="133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9" t="s">
        <v>341</v>
      </c>
      <c r="B30" s="133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9" t="s">
        <v>342</v>
      </c>
      <c r="B31" s="1330"/>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9" t="s">
        <v>343</v>
      </c>
      <c r="B32" s="133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9" t="s">
        <v>344</v>
      </c>
      <c r="B33" s="133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9" t="s">
        <v>345</v>
      </c>
      <c r="B34" s="133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9" t="s">
        <v>346</v>
      </c>
      <c r="B35" s="133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9" t="s">
        <v>347</v>
      </c>
      <c r="B36" s="133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9" t="s">
        <v>348</v>
      </c>
      <c r="B37" s="133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41" t="s">
        <v>349</v>
      </c>
      <c r="B38" s="134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459</v>
      </c>
      <c r="B1" s="6"/>
      <c r="C1" s="6"/>
    </row>
    <row r="2" spans="1:7" ht="27.75" customHeight="1">
      <c r="A2" s="1334" t="s">
        <v>29</v>
      </c>
      <c r="B2" s="1324"/>
      <c r="C2" s="654" t="s">
        <v>365</v>
      </c>
      <c r="E2" s="1331" t="s">
        <v>82</v>
      </c>
      <c r="F2" s="1332"/>
      <c r="G2" s="1332"/>
    </row>
    <row r="3" spans="1:7" ht="18" customHeight="1">
      <c r="A3" s="593" t="s">
        <v>30</v>
      </c>
      <c r="B3" s="594"/>
      <c r="C3" s="655">
        <v>2.4E-2</v>
      </c>
      <c r="E3" s="1338" t="s">
        <v>331</v>
      </c>
      <c r="F3" s="1340"/>
      <c r="G3" s="134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2022-07-06T06:41:01Z</dcterms:modified>
</cp:coreProperties>
</file>